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54eac429b1f72f01/zakázky/VZ2024/DDM Astra stavební rozvody/rozpočty/"/>
    </mc:Choice>
  </mc:AlternateContent>
  <xr:revisionPtr revIDLastSave="0" documentId="8_{2A879EFF-7E32-48E4-891D-CABBF79F389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kapitulace stavby" sheetId="1" r:id="rId1"/>
    <sheet name="D.1.1 - ASŘ" sheetId="2" r:id="rId2"/>
    <sheet name="D.1.4.g - ESIL" sheetId="3" r:id="rId3"/>
    <sheet name="D.1.4.h - ESLP" sheetId="4" r:id="rId4"/>
  </sheets>
  <definedNames>
    <definedName name="_xlnm._FilterDatabase" localSheetId="1" hidden="1">'D.1.1 - ASŘ'!$C$131:$K$348</definedName>
    <definedName name="_xlnm._FilterDatabase" localSheetId="2" hidden="1">'D.1.4.g - ESIL'!$C$123:$K$300</definedName>
    <definedName name="_xlnm._FilterDatabase" localSheetId="3" hidden="1">'D.1.4.h - ESLP'!$C$122:$K$233</definedName>
    <definedName name="_xlnm.Print_Titles" localSheetId="1">'D.1.1 - ASŘ'!$131:$131</definedName>
    <definedName name="_xlnm.Print_Titles" localSheetId="2">'D.1.4.g - ESIL'!$123:$123</definedName>
    <definedName name="_xlnm.Print_Titles" localSheetId="3">'D.1.4.h - ESLP'!$122:$122</definedName>
    <definedName name="_xlnm.Print_Titles" localSheetId="0">'Rekapitulace stavby'!$92:$92</definedName>
    <definedName name="_xlnm.Print_Area" localSheetId="1">'D.1.1 - ASŘ'!$C$4:$J$76,'D.1.1 - ASŘ'!$C$82:$J$113,'D.1.1 - ASŘ'!$C$119:$J$348</definedName>
    <definedName name="_xlnm.Print_Area" localSheetId="2">'D.1.4.g - ESIL'!$C$4:$J$76,'D.1.4.g - ESIL'!$C$82:$J$105,'D.1.4.g - ESIL'!$C$111:$J$300</definedName>
    <definedName name="_xlnm.Print_Area" localSheetId="3">'D.1.4.h - ESLP'!$C$4:$J$76,'D.1.4.h - ESLP'!$C$82:$J$104,'D.1.4.h - ESLP'!$C$110:$J$233</definedName>
    <definedName name="_xlnm.Print_Area" localSheetId="0">'Rekapitulace stavby'!$D$4:$AO$76,'Rekapitulace stavby'!$C$82:$AQ$98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4" l="1"/>
  <c r="J36" i="4"/>
  <c r="AY97" i="1" s="1"/>
  <c r="J35" i="4"/>
  <c r="AX97" i="1"/>
  <c r="BI233" i="4"/>
  <c r="BH233" i="4"/>
  <c r="BG233" i="4"/>
  <c r="BF233" i="4"/>
  <c r="T233" i="4"/>
  <c r="R233" i="4"/>
  <c r="P233" i="4"/>
  <c r="BI232" i="4"/>
  <c r="BH232" i="4"/>
  <c r="BG232" i="4"/>
  <c r="BF232" i="4"/>
  <c r="T232" i="4"/>
  <c r="R232" i="4"/>
  <c r="P232" i="4"/>
  <c r="BI231" i="4"/>
  <c r="BH231" i="4"/>
  <c r="BG231" i="4"/>
  <c r="BF231" i="4"/>
  <c r="T231" i="4"/>
  <c r="R231" i="4"/>
  <c r="P231" i="4"/>
  <c r="BI230" i="4"/>
  <c r="BH230" i="4"/>
  <c r="BG230" i="4"/>
  <c r="BF230" i="4"/>
  <c r="T230" i="4"/>
  <c r="R230" i="4"/>
  <c r="P230" i="4"/>
  <c r="BI229" i="4"/>
  <c r="BH229" i="4"/>
  <c r="BG229" i="4"/>
  <c r="BF229" i="4"/>
  <c r="T229" i="4"/>
  <c r="R229" i="4"/>
  <c r="P229" i="4"/>
  <c r="BI228" i="4"/>
  <c r="BH228" i="4"/>
  <c r="BG228" i="4"/>
  <c r="BF228" i="4"/>
  <c r="T228" i="4"/>
  <c r="R228" i="4"/>
  <c r="P228" i="4"/>
  <c r="BI227" i="4"/>
  <c r="BH227" i="4"/>
  <c r="BG227" i="4"/>
  <c r="BF227" i="4"/>
  <c r="T227" i="4"/>
  <c r="R227" i="4"/>
  <c r="P227" i="4"/>
  <c r="BI226" i="4"/>
  <c r="BH226" i="4"/>
  <c r="BG226" i="4"/>
  <c r="BF226" i="4"/>
  <c r="T226" i="4"/>
  <c r="R226" i="4"/>
  <c r="P226" i="4"/>
  <c r="BI225" i="4"/>
  <c r="BH225" i="4"/>
  <c r="BG225" i="4"/>
  <c r="BF225" i="4"/>
  <c r="T225" i="4"/>
  <c r="R225" i="4"/>
  <c r="P225" i="4"/>
  <c r="BI224" i="4"/>
  <c r="BH224" i="4"/>
  <c r="BG224" i="4"/>
  <c r="BF224" i="4"/>
  <c r="T224" i="4"/>
  <c r="R224" i="4"/>
  <c r="P224" i="4"/>
  <c r="BI223" i="4"/>
  <c r="BH223" i="4"/>
  <c r="BG223" i="4"/>
  <c r="BF223" i="4"/>
  <c r="T223" i="4"/>
  <c r="R223" i="4"/>
  <c r="P223" i="4"/>
  <c r="BI222" i="4"/>
  <c r="BH222" i="4"/>
  <c r="BG222" i="4"/>
  <c r="BF222" i="4"/>
  <c r="T222" i="4"/>
  <c r="R222" i="4"/>
  <c r="P222" i="4"/>
  <c r="BI221" i="4"/>
  <c r="BH221" i="4"/>
  <c r="BG221" i="4"/>
  <c r="BF221" i="4"/>
  <c r="T221" i="4"/>
  <c r="R221" i="4"/>
  <c r="P221" i="4"/>
  <c r="BI220" i="4"/>
  <c r="BH220" i="4"/>
  <c r="BG220" i="4"/>
  <c r="BF220" i="4"/>
  <c r="T220" i="4"/>
  <c r="R220" i="4"/>
  <c r="P220" i="4"/>
  <c r="BI219" i="4"/>
  <c r="BH219" i="4"/>
  <c r="BG219" i="4"/>
  <c r="BF219" i="4"/>
  <c r="T219" i="4"/>
  <c r="R219" i="4"/>
  <c r="P219" i="4"/>
  <c r="BI217" i="4"/>
  <c r="BH217" i="4"/>
  <c r="BG217" i="4"/>
  <c r="BF217" i="4"/>
  <c r="T217" i="4"/>
  <c r="R217" i="4"/>
  <c r="P217" i="4"/>
  <c r="BI216" i="4"/>
  <c r="BH216" i="4"/>
  <c r="BG216" i="4"/>
  <c r="BF216" i="4"/>
  <c r="T216" i="4"/>
  <c r="R216" i="4"/>
  <c r="P216" i="4"/>
  <c r="BI215" i="4"/>
  <c r="BH215" i="4"/>
  <c r="BG215" i="4"/>
  <c r="BF215" i="4"/>
  <c r="T215" i="4"/>
  <c r="R215" i="4"/>
  <c r="P215" i="4"/>
  <c r="BI214" i="4"/>
  <c r="BH214" i="4"/>
  <c r="BG214" i="4"/>
  <c r="BF214" i="4"/>
  <c r="T214" i="4"/>
  <c r="R214" i="4"/>
  <c r="P214" i="4"/>
  <c r="BI213" i="4"/>
  <c r="BH213" i="4"/>
  <c r="BG213" i="4"/>
  <c r="BF213" i="4"/>
  <c r="T213" i="4"/>
  <c r="R213" i="4"/>
  <c r="P213" i="4"/>
  <c r="BI212" i="4"/>
  <c r="BH212" i="4"/>
  <c r="BG212" i="4"/>
  <c r="BF212" i="4"/>
  <c r="T212" i="4"/>
  <c r="R212" i="4"/>
  <c r="P212" i="4"/>
  <c r="BI211" i="4"/>
  <c r="BH211" i="4"/>
  <c r="BG211" i="4"/>
  <c r="BF211" i="4"/>
  <c r="T211" i="4"/>
  <c r="R211" i="4"/>
  <c r="P211" i="4"/>
  <c r="BI210" i="4"/>
  <c r="BH210" i="4"/>
  <c r="BG210" i="4"/>
  <c r="BF210" i="4"/>
  <c r="T210" i="4"/>
  <c r="R210" i="4"/>
  <c r="P210" i="4"/>
  <c r="BI209" i="4"/>
  <c r="BH209" i="4"/>
  <c r="BG209" i="4"/>
  <c r="BF209" i="4"/>
  <c r="T209" i="4"/>
  <c r="R209" i="4"/>
  <c r="P209" i="4"/>
  <c r="BI208" i="4"/>
  <c r="BH208" i="4"/>
  <c r="BG208" i="4"/>
  <c r="BF208" i="4"/>
  <c r="T208" i="4"/>
  <c r="R208" i="4"/>
  <c r="P208" i="4"/>
  <c r="BI207" i="4"/>
  <c r="BH207" i="4"/>
  <c r="BG207" i="4"/>
  <c r="BF207" i="4"/>
  <c r="T207" i="4"/>
  <c r="R207" i="4"/>
  <c r="P207" i="4"/>
  <c r="BI206" i="4"/>
  <c r="BH206" i="4"/>
  <c r="BG206" i="4"/>
  <c r="BF206" i="4"/>
  <c r="T206" i="4"/>
  <c r="R206" i="4"/>
  <c r="P206" i="4"/>
  <c r="BI205" i="4"/>
  <c r="BH205" i="4"/>
  <c r="BG205" i="4"/>
  <c r="BF205" i="4"/>
  <c r="T205" i="4"/>
  <c r="R205" i="4"/>
  <c r="P205" i="4"/>
  <c r="BI204" i="4"/>
  <c r="BH204" i="4"/>
  <c r="BG204" i="4"/>
  <c r="BF204" i="4"/>
  <c r="T204" i="4"/>
  <c r="R204" i="4"/>
  <c r="P204" i="4"/>
  <c r="BI203" i="4"/>
  <c r="BH203" i="4"/>
  <c r="BG203" i="4"/>
  <c r="BF203" i="4"/>
  <c r="T203" i="4"/>
  <c r="R203" i="4"/>
  <c r="P203" i="4"/>
  <c r="BI202" i="4"/>
  <c r="BH202" i="4"/>
  <c r="BG202" i="4"/>
  <c r="BF202" i="4"/>
  <c r="T202" i="4"/>
  <c r="R202" i="4"/>
  <c r="P202" i="4"/>
  <c r="BI201" i="4"/>
  <c r="BH201" i="4"/>
  <c r="BG201" i="4"/>
  <c r="BF201" i="4"/>
  <c r="T201" i="4"/>
  <c r="R201" i="4"/>
  <c r="P201" i="4"/>
  <c r="BI200" i="4"/>
  <c r="BH200" i="4"/>
  <c r="BG200" i="4"/>
  <c r="BF200" i="4"/>
  <c r="T200" i="4"/>
  <c r="R200" i="4"/>
  <c r="P200" i="4"/>
  <c r="BI198" i="4"/>
  <c r="BH198" i="4"/>
  <c r="BG198" i="4"/>
  <c r="BF198" i="4"/>
  <c r="T198" i="4"/>
  <c r="R198" i="4"/>
  <c r="P198" i="4"/>
  <c r="BI197" i="4"/>
  <c r="BH197" i="4"/>
  <c r="BG197" i="4"/>
  <c r="BF197" i="4"/>
  <c r="T197" i="4"/>
  <c r="R197" i="4"/>
  <c r="P197" i="4"/>
  <c r="BI196" i="4"/>
  <c r="BH196" i="4"/>
  <c r="BG196" i="4"/>
  <c r="BF196" i="4"/>
  <c r="T196" i="4"/>
  <c r="R196" i="4"/>
  <c r="P196" i="4"/>
  <c r="BI195" i="4"/>
  <c r="BH195" i="4"/>
  <c r="BG195" i="4"/>
  <c r="BF195" i="4"/>
  <c r="T195" i="4"/>
  <c r="R195" i="4"/>
  <c r="P195" i="4"/>
  <c r="BI194" i="4"/>
  <c r="BH194" i="4"/>
  <c r="BG194" i="4"/>
  <c r="BF194" i="4"/>
  <c r="T194" i="4"/>
  <c r="R194" i="4"/>
  <c r="P194" i="4"/>
  <c r="BI193" i="4"/>
  <c r="BH193" i="4"/>
  <c r="BG193" i="4"/>
  <c r="BF193" i="4"/>
  <c r="T193" i="4"/>
  <c r="R193" i="4"/>
  <c r="P193" i="4"/>
  <c r="BI192" i="4"/>
  <c r="BH192" i="4"/>
  <c r="BG192" i="4"/>
  <c r="BF192" i="4"/>
  <c r="T192" i="4"/>
  <c r="R192" i="4"/>
  <c r="P192" i="4"/>
  <c r="BI191" i="4"/>
  <c r="BH191" i="4"/>
  <c r="BG191" i="4"/>
  <c r="BF191" i="4"/>
  <c r="T191" i="4"/>
  <c r="R191" i="4"/>
  <c r="P191" i="4"/>
  <c r="BI190" i="4"/>
  <c r="BH190" i="4"/>
  <c r="BG190" i="4"/>
  <c r="BF190" i="4"/>
  <c r="T190" i="4"/>
  <c r="R190" i="4"/>
  <c r="P190" i="4"/>
  <c r="BI189" i="4"/>
  <c r="BH189" i="4"/>
  <c r="BG189" i="4"/>
  <c r="BF189" i="4"/>
  <c r="T189" i="4"/>
  <c r="R189" i="4"/>
  <c r="P189" i="4"/>
  <c r="BI188" i="4"/>
  <c r="BH188" i="4"/>
  <c r="BG188" i="4"/>
  <c r="BF188" i="4"/>
  <c r="T188" i="4"/>
  <c r="R188" i="4"/>
  <c r="P188" i="4"/>
  <c r="BI187" i="4"/>
  <c r="BH187" i="4"/>
  <c r="BG187" i="4"/>
  <c r="BF187" i="4"/>
  <c r="T187" i="4"/>
  <c r="R187" i="4"/>
  <c r="P187" i="4"/>
  <c r="BI186" i="4"/>
  <c r="BH186" i="4"/>
  <c r="BG186" i="4"/>
  <c r="BF186" i="4"/>
  <c r="T186" i="4"/>
  <c r="R186" i="4"/>
  <c r="P186" i="4"/>
  <c r="BI184" i="4"/>
  <c r="BH184" i="4"/>
  <c r="BG184" i="4"/>
  <c r="BF184" i="4"/>
  <c r="T184" i="4"/>
  <c r="R184" i="4"/>
  <c r="P184" i="4"/>
  <c r="BI183" i="4"/>
  <c r="BH183" i="4"/>
  <c r="BG183" i="4"/>
  <c r="BF183" i="4"/>
  <c r="T183" i="4"/>
  <c r="R183" i="4"/>
  <c r="P183" i="4"/>
  <c r="BI182" i="4"/>
  <c r="BH182" i="4"/>
  <c r="BG182" i="4"/>
  <c r="BF182" i="4"/>
  <c r="T182" i="4"/>
  <c r="R182" i="4"/>
  <c r="P182" i="4"/>
  <c r="BI181" i="4"/>
  <c r="BH181" i="4"/>
  <c r="BG181" i="4"/>
  <c r="BF181" i="4"/>
  <c r="T181" i="4"/>
  <c r="R181" i="4"/>
  <c r="P181" i="4"/>
  <c r="BI180" i="4"/>
  <c r="BH180" i="4"/>
  <c r="BG180" i="4"/>
  <c r="BF180" i="4"/>
  <c r="T180" i="4"/>
  <c r="R180" i="4"/>
  <c r="P180" i="4"/>
  <c r="BI179" i="4"/>
  <c r="BH179" i="4"/>
  <c r="BG179" i="4"/>
  <c r="BF179" i="4"/>
  <c r="T179" i="4"/>
  <c r="R179" i="4"/>
  <c r="P179" i="4"/>
  <c r="BI178" i="4"/>
  <c r="BH178" i="4"/>
  <c r="BG178" i="4"/>
  <c r="BF178" i="4"/>
  <c r="T178" i="4"/>
  <c r="R178" i="4"/>
  <c r="P178" i="4"/>
  <c r="BI177" i="4"/>
  <c r="BH177" i="4"/>
  <c r="BG177" i="4"/>
  <c r="BF177" i="4"/>
  <c r="T177" i="4"/>
  <c r="R177" i="4"/>
  <c r="P177" i="4"/>
  <c r="BI176" i="4"/>
  <c r="BH176" i="4"/>
  <c r="BG176" i="4"/>
  <c r="BF176" i="4"/>
  <c r="T176" i="4"/>
  <c r="R176" i="4"/>
  <c r="P176" i="4"/>
  <c r="BI175" i="4"/>
  <c r="BH175" i="4"/>
  <c r="BG175" i="4"/>
  <c r="BF175" i="4"/>
  <c r="T175" i="4"/>
  <c r="R175" i="4"/>
  <c r="P175" i="4"/>
  <c r="BI174" i="4"/>
  <c r="BH174" i="4"/>
  <c r="BG174" i="4"/>
  <c r="BF174" i="4"/>
  <c r="T174" i="4"/>
  <c r="R174" i="4"/>
  <c r="P174" i="4"/>
  <c r="BI173" i="4"/>
  <c r="BH173" i="4"/>
  <c r="BG173" i="4"/>
  <c r="BF173" i="4"/>
  <c r="T173" i="4"/>
  <c r="R173" i="4"/>
  <c r="P173" i="4"/>
  <c r="BI172" i="4"/>
  <c r="BH172" i="4"/>
  <c r="BG172" i="4"/>
  <c r="BF172" i="4"/>
  <c r="T172" i="4"/>
  <c r="R172" i="4"/>
  <c r="P172" i="4"/>
  <c r="BI171" i="4"/>
  <c r="BH171" i="4"/>
  <c r="BG171" i="4"/>
  <c r="BF171" i="4"/>
  <c r="T171" i="4"/>
  <c r="R171" i="4"/>
  <c r="P171" i="4"/>
  <c r="BI170" i="4"/>
  <c r="BH170" i="4"/>
  <c r="BG170" i="4"/>
  <c r="BF170" i="4"/>
  <c r="T170" i="4"/>
  <c r="R170" i="4"/>
  <c r="P170" i="4"/>
  <c r="BI169" i="4"/>
  <c r="BH169" i="4"/>
  <c r="BG169" i="4"/>
  <c r="BF169" i="4"/>
  <c r="T169" i="4"/>
  <c r="R169" i="4"/>
  <c r="P169" i="4"/>
  <c r="BI168" i="4"/>
  <c r="BH168" i="4"/>
  <c r="BG168" i="4"/>
  <c r="BF168" i="4"/>
  <c r="T168" i="4"/>
  <c r="R168" i="4"/>
  <c r="P168" i="4"/>
  <c r="BI167" i="4"/>
  <c r="BH167" i="4"/>
  <c r="BG167" i="4"/>
  <c r="BF167" i="4"/>
  <c r="T167" i="4"/>
  <c r="R167" i="4"/>
  <c r="P167" i="4"/>
  <c r="BI166" i="4"/>
  <c r="BH166" i="4"/>
  <c r="BG166" i="4"/>
  <c r="BF166" i="4"/>
  <c r="T166" i="4"/>
  <c r="R166" i="4"/>
  <c r="P166" i="4"/>
  <c r="BI165" i="4"/>
  <c r="BH165" i="4"/>
  <c r="BG165" i="4"/>
  <c r="BF165" i="4"/>
  <c r="T165" i="4"/>
  <c r="R165" i="4"/>
  <c r="P165" i="4"/>
  <c r="BI164" i="4"/>
  <c r="BH164" i="4"/>
  <c r="BG164" i="4"/>
  <c r="BF164" i="4"/>
  <c r="T164" i="4"/>
  <c r="R164" i="4"/>
  <c r="P164" i="4"/>
  <c r="BI163" i="4"/>
  <c r="BH163" i="4"/>
  <c r="BG163" i="4"/>
  <c r="BF163" i="4"/>
  <c r="T163" i="4"/>
  <c r="R163" i="4"/>
  <c r="P163" i="4"/>
  <c r="BI162" i="4"/>
  <c r="BH162" i="4"/>
  <c r="BG162" i="4"/>
  <c r="BF162" i="4"/>
  <c r="T162" i="4"/>
  <c r="R162" i="4"/>
  <c r="P162" i="4"/>
  <c r="BI160" i="4"/>
  <c r="BH160" i="4"/>
  <c r="BG160" i="4"/>
  <c r="BF160" i="4"/>
  <c r="T160" i="4"/>
  <c r="R160" i="4"/>
  <c r="P160" i="4"/>
  <c r="BI159" i="4"/>
  <c r="BH159" i="4"/>
  <c r="BG159" i="4"/>
  <c r="BF159" i="4"/>
  <c r="T159" i="4"/>
  <c r="R159" i="4"/>
  <c r="P159" i="4"/>
  <c r="BI158" i="4"/>
  <c r="BH158" i="4"/>
  <c r="BG158" i="4"/>
  <c r="BF158" i="4"/>
  <c r="T158" i="4"/>
  <c r="R158" i="4"/>
  <c r="P158" i="4"/>
  <c r="BI157" i="4"/>
  <c r="BH157" i="4"/>
  <c r="BG157" i="4"/>
  <c r="BF157" i="4"/>
  <c r="T157" i="4"/>
  <c r="R157" i="4"/>
  <c r="P157" i="4"/>
  <c r="BI156" i="4"/>
  <c r="BH156" i="4"/>
  <c r="BG156" i="4"/>
  <c r="BF156" i="4"/>
  <c r="T156" i="4"/>
  <c r="R156" i="4"/>
  <c r="P156" i="4"/>
  <c r="BI155" i="4"/>
  <c r="BH155" i="4"/>
  <c r="BG155" i="4"/>
  <c r="BF155" i="4"/>
  <c r="T155" i="4"/>
  <c r="R155" i="4"/>
  <c r="P155" i="4"/>
  <c r="BI154" i="4"/>
  <c r="BH154" i="4"/>
  <c r="BG154" i="4"/>
  <c r="BF154" i="4"/>
  <c r="T154" i="4"/>
  <c r="R154" i="4"/>
  <c r="P154" i="4"/>
  <c r="BI153" i="4"/>
  <c r="BH153" i="4"/>
  <c r="BG153" i="4"/>
  <c r="BF153" i="4"/>
  <c r="T153" i="4"/>
  <c r="R153" i="4"/>
  <c r="P153" i="4"/>
  <c r="BI152" i="4"/>
  <c r="BH152" i="4"/>
  <c r="BG152" i="4"/>
  <c r="BF152" i="4"/>
  <c r="T152" i="4"/>
  <c r="R152" i="4"/>
  <c r="P152" i="4"/>
  <c r="BI151" i="4"/>
  <c r="BH151" i="4"/>
  <c r="BG151" i="4"/>
  <c r="BF151" i="4"/>
  <c r="T151" i="4"/>
  <c r="R151" i="4"/>
  <c r="P151" i="4"/>
  <c r="BI150" i="4"/>
  <c r="BH150" i="4"/>
  <c r="BG150" i="4"/>
  <c r="BF150" i="4"/>
  <c r="T150" i="4"/>
  <c r="R150" i="4"/>
  <c r="P150" i="4"/>
  <c r="BI149" i="4"/>
  <c r="BH149" i="4"/>
  <c r="BG149" i="4"/>
  <c r="BF149" i="4"/>
  <c r="T149" i="4"/>
  <c r="R149" i="4"/>
  <c r="P149" i="4"/>
  <c r="BI148" i="4"/>
  <c r="BH148" i="4"/>
  <c r="BG148" i="4"/>
  <c r="BF148" i="4"/>
  <c r="T148" i="4"/>
  <c r="R148" i="4"/>
  <c r="P148" i="4"/>
  <c r="BI147" i="4"/>
  <c r="BH147" i="4"/>
  <c r="BG147" i="4"/>
  <c r="BF147" i="4"/>
  <c r="T147" i="4"/>
  <c r="R147" i="4"/>
  <c r="P147" i="4"/>
  <c r="BI146" i="4"/>
  <c r="BH146" i="4"/>
  <c r="BG146" i="4"/>
  <c r="BF146" i="4"/>
  <c r="T146" i="4"/>
  <c r="R146" i="4"/>
  <c r="P146" i="4"/>
  <c r="BI145" i="4"/>
  <c r="BH145" i="4"/>
  <c r="BG145" i="4"/>
  <c r="BF145" i="4"/>
  <c r="T145" i="4"/>
  <c r="R145" i="4"/>
  <c r="P145" i="4"/>
  <c r="BI144" i="4"/>
  <c r="BH144" i="4"/>
  <c r="BG144" i="4"/>
  <c r="BF144" i="4"/>
  <c r="T144" i="4"/>
  <c r="R144" i="4"/>
  <c r="P144" i="4"/>
  <c r="BI143" i="4"/>
  <c r="BH143" i="4"/>
  <c r="BG143" i="4"/>
  <c r="BF143" i="4"/>
  <c r="T143" i="4"/>
  <c r="R143" i="4"/>
  <c r="P143" i="4"/>
  <c r="BI142" i="4"/>
  <c r="BH142" i="4"/>
  <c r="BG142" i="4"/>
  <c r="BF142" i="4"/>
  <c r="T142" i="4"/>
  <c r="R142" i="4"/>
  <c r="P142" i="4"/>
  <c r="BI141" i="4"/>
  <c r="BH141" i="4"/>
  <c r="BG141" i="4"/>
  <c r="BF141" i="4"/>
  <c r="T141" i="4"/>
  <c r="R141" i="4"/>
  <c r="P141" i="4"/>
  <c r="BI140" i="4"/>
  <c r="BH140" i="4"/>
  <c r="BG140" i="4"/>
  <c r="BF140" i="4"/>
  <c r="T140" i="4"/>
  <c r="R140" i="4"/>
  <c r="P140" i="4"/>
  <c r="BI139" i="4"/>
  <c r="BH139" i="4"/>
  <c r="BG139" i="4"/>
  <c r="BF139" i="4"/>
  <c r="T139" i="4"/>
  <c r="R139" i="4"/>
  <c r="P139" i="4"/>
  <c r="BI138" i="4"/>
  <c r="BH138" i="4"/>
  <c r="BG138" i="4"/>
  <c r="BF138" i="4"/>
  <c r="T138" i="4"/>
  <c r="R138" i="4"/>
  <c r="P138" i="4"/>
  <c r="BI137" i="4"/>
  <c r="BH137" i="4"/>
  <c r="BG137" i="4"/>
  <c r="BF137" i="4"/>
  <c r="T137" i="4"/>
  <c r="R137" i="4"/>
  <c r="P137" i="4"/>
  <c r="BI136" i="4"/>
  <c r="BH136" i="4"/>
  <c r="BG136" i="4"/>
  <c r="BF136" i="4"/>
  <c r="T136" i="4"/>
  <c r="R136" i="4"/>
  <c r="P136" i="4"/>
  <c r="BI135" i="4"/>
  <c r="BH135" i="4"/>
  <c r="BG135" i="4"/>
  <c r="BF135" i="4"/>
  <c r="T135" i="4"/>
  <c r="R135" i="4"/>
  <c r="P135" i="4"/>
  <c r="BI134" i="4"/>
  <c r="BH134" i="4"/>
  <c r="BG134" i="4"/>
  <c r="BF134" i="4"/>
  <c r="T134" i="4"/>
  <c r="R134" i="4"/>
  <c r="P134" i="4"/>
  <c r="BI133" i="4"/>
  <c r="BH133" i="4"/>
  <c r="BG133" i="4"/>
  <c r="BF133" i="4"/>
  <c r="T133" i="4"/>
  <c r="R133" i="4"/>
  <c r="P133" i="4"/>
  <c r="BI132" i="4"/>
  <c r="BH132" i="4"/>
  <c r="BG132" i="4"/>
  <c r="BF132" i="4"/>
  <c r="T132" i="4"/>
  <c r="R132" i="4"/>
  <c r="P132" i="4"/>
  <c r="BI131" i="4"/>
  <c r="BH131" i="4"/>
  <c r="BG131" i="4"/>
  <c r="BF131" i="4"/>
  <c r="T131" i="4"/>
  <c r="R131" i="4"/>
  <c r="P131" i="4"/>
  <c r="BI130" i="4"/>
  <c r="BH130" i="4"/>
  <c r="BG130" i="4"/>
  <c r="BF130" i="4"/>
  <c r="T130" i="4"/>
  <c r="R130" i="4"/>
  <c r="P130" i="4"/>
  <c r="BI129" i="4"/>
  <c r="BH129" i="4"/>
  <c r="BG129" i="4"/>
  <c r="BF129" i="4"/>
  <c r="T129" i="4"/>
  <c r="R129" i="4"/>
  <c r="P129" i="4"/>
  <c r="BI128" i="4"/>
  <c r="BH128" i="4"/>
  <c r="BG128" i="4"/>
  <c r="BF128" i="4"/>
  <c r="T128" i="4"/>
  <c r="R128" i="4"/>
  <c r="P128" i="4"/>
  <c r="BI127" i="4"/>
  <c r="BH127" i="4"/>
  <c r="BG127" i="4"/>
  <c r="BF127" i="4"/>
  <c r="T127" i="4"/>
  <c r="R127" i="4"/>
  <c r="P127" i="4"/>
  <c r="F117" i="4"/>
  <c r="E115" i="4"/>
  <c r="F89" i="4"/>
  <c r="E87" i="4"/>
  <c r="J24" i="4"/>
  <c r="E24" i="4"/>
  <c r="J120" i="4"/>
  <c r="J23" i="4"/>
  <c r="J21" i="4"/>
  <c r="E21" i="4"/>
  <c r="J119" i="4"/>
  <c r="J20" i="4"/>
  <c r="J18" i="4"/>
  <c r="E18" i="4"/>
  <c r="F120" i="4"/>
  <c r="J17" i="4"/>
  <c r="J15" i="4"/>
  <c r="E15" i="4"/>
  <c r="F119" i="4"/>
  <c r="J14" i="4"/>
  <c r="J12" i="4"/>
  <c r="J117" i="4" s="1"/>
  <c r="E7" i="4"/>
  <c r="E113" i="4"/>
  <c r="J37" i="3"/>
  <c r="J36" i="3"/>
  <c r="AY96" i="1"/>
  <c r="J35" i="3"/>
  <c r="AX96" i="1"/>
  <c r="BI300" i="3"/>
  <c r="BH300" i="3"/>
  <c r="BG300" i="3"/>
  <c r="BF300" i="3"/>
  <c r="T300" i="3"/>
  <c r="R300" i="3"/>
  <c r="P300" i="3"/>
  <c r="BI299" i="3"/>
  <c r="BH299" i="3"/>
  <c r="BG299" i="3"/>
  <c r="BF299" i="3"/>
  <c r="T299" i="3"/>
  <c r="R299" i="3"/>
  <c r="P299" i="3"/>
  <c r="BI298" i="3"/>
  <c r="BH298" i="3"/>
  <c r="BG298" i="3"/>
  <c r="BF298" i="3"/>
  <c r="T298" i="3"/>
  <c r="R298" i="3"/>
  <c r="P298" i="3"/>
  <c r="BI297" i="3"/>
  <c r="BH297" i="3"/>
  <c r="BG297" i="3"/>
  <c r="BF297" i="3"/>
  <c r="T297" i="3"/>
  <c r="R297" i="3"/>
  <c r="P297" i="3"/>
  <c r="BI296" i="3"/>
  <c r="BH296" i="3"/>
  <c r="BG296" i="3"/>
  <c r="BF296" i="3"/>
  <c r="T296" i="3"/>
  <c r="R296" i="3"/>
  <c r="P296" i="3"/>
  <c r="BI295" i="3"/>
  <c r="BH295" i="3"/>
  <c r="BG295" i="3"/>
  <c r="BF295" i="3"/>
  <c r="T295" i="3"/>
  <c r="R295" i="3"/>
  <c r="P295" i="3"/>
  <c r="BI294" i="3"/>
  <c r="BH294" i="3"/>
  <c r="BG294" i="3"/>
  <c r="BF294" i="3"/>
  <c r="T294" i="3"/>
  <c r="R294" i="3"/>
  <c r="P294" i="3"/>
  <c r="BI293" i="3"/>
  <c r="BH293" i="3"/>
  <c r="BG293" i="3"/>
  <c r="BF293" i="3"/>
  <c r="T293" i="3"/>
  <c r="R293" i="3"/>
  <c r="P293" i="3"/>
  <c r="BI292" i="3"/>
  <c r="BH292" i="3"/>
  <c r="BG292" i="3"/>
  <c r="BF292" i="3"/>
  <c r="T292" i="3"/>
  <c r="R292" i="3"/>
  <c r="P292" i="3"/>
  <c r="BI291" i="3"/>
  <c r="BH291" i="3"/>
  <c r="BG291" i="3"/>
  <c r="BF291" i="3"/>
  <c r="T291" i="3"/>
  <c r="R291" i="3"/>
  <c r="P291" i="3"/>
  <c r="BI289" i="3"/>
  <c r="BH289" i="3"/>
  <c r="BG289" i="3"/>
  <c r="BF289" i="3"/>
  <c r="T289" i="3"/>
  <c r="R289" i="3"/>
  <c r="P289" i="3"/>
  <c r="BI288" i="3"/>
  <c r="BH288" i="3"/>
  <c r="BG288" i="3"/>
  <c r="BF288" i="3"/>
  <c r="T288" i="3"/>
  <c r="R288" i="3"/>
  <c r="P288" i="3"/>
  <c r="BI287" i="3"/>
  <c r="BH287" i="3"/>
  <c r="BG287" i="3"/>
  <c r="BF287" i="3"/>
  <c r="T287" i="3"/>
  <c r="R287" i="3"/>
  <c r="P287" i="3"/>
  <c r="BI286" i="3"/>
  <c r="BH286" i="3"/>
  <c r="BG286" i="3"/>
  <c r="BF286" i="3"/>
  <c r="T286" i="3"/>
  <c r="R286" i="3"/>
  <c r="P286" i="3"/>
  <c r="BI285" i="3"/>
  <c r="BH285" i="3"/>
  <c r="BG285" i="3"/>
  <c r="BF285" i="3"/>
  <c r="T285" i="3"/>
  <c r="R285" i="3"/>
  <c r="P285" i="3"/>
  <c r="BI284" i="3"/>
  <c r="BH284" i="3"/>
  <c r="BG284" i="3"/>
  <c r="BF284" i="3"/>
  <c r="T284" i="3"/>
  <c r="R284" i="3"/>
  <c r="P284" i="3"/>
  <c r="BI283" i="3"/>
  <c r="BH283" i="3"/>
  <c r="BG283" i="3"/>
  <c r="BF283" i="3"/>
  <c r="T283" i="3"/>
  <c r="R283" i="3"/>
  <c r="P283" i="3"/>
  <c r="BI282" i="3"/>
  <c r="BH282" i="3"/>
  <c r="BG282" i="3"/>
  <c r="BF282" i="3"/>
  <c r="T282" i="3"/>
  <c r="R282" i="3"/>
  <c r="P282" i="3"/>
  <c r="BI281" i="3"/>
  <c r="BH281" i="3"/>
  <c r="BG281" i="3"/>
  <c r="BF281" i="3"/>
  <c r="T281" i="3"/>
  <c r="R281" i="3"/>
  <c r="P281" i="3"/>
  <c r="BI280" i="3"/>
  <c r="BH280" i="3"/>
  <c r="BG280" i="3"/>
  <c r="BF280" i="3"/>
  <c r="T280" i="3"/>
  <c r="R280" i="3"/>
  <c r="P280" i="3"/>
  <c r="BI279" i="3"/>
  <c r="BH279" i="3"/>
  <c r="BG279" i="3"/>
  <c r="BF279" i="3"/>
  <c r="T279" i="3"/>
  <c r="R279" i="3"/>
  <c r="P279" i="3"/>
  <c r="BI278" i="3"/>
  <c r="BH278" i="3"/>
  <c r="BG278" i="3"/>
  <c r="BF278" i="3"/>
  <c r="T278" i="3"/>
  <c r="R278" i="3"/>
  <c r="P278" i="3"/>
  <c r="BI277" i="3"/>
  <c r="BH277" i="3"/>
  <c r="BG277" i="3"/>
  <c r="BF277" i="3"/>
  <c r="T277" i="3"/>
  <c r="R277" i="3"/>
  <c r="P277" i="3"/>
  <c r="BI276" i="3"/>
  <c r="BH276" i="3"/>
  <c r="BG276" i="3"/>
  <c r="BF276" i="3"/>
  <c r="T276" i="3"/>
  <c r="R276" i="3"/>
  <c r="P276" i="3"/>
  <c r="BI275" i="3"/>
  <c r="BH275" i="3"/>
  <c r="BG275" i="3"/>
  <c r="BF275" i="3"/>
  <c r="T275" i="3"/>
  <c r="R275" i="3"/>
  <c r="P275" i="3"/>
  <c r="BI274" i="3"/>
  <c r="BH274" i="3"/>
  <c r="BG274" i="3"/>
  <c r="BF274" i="3"/>
  <c r="T274" i="3"/>
  <c r="R274" i="3"/>
  <c r="P274" i="3"/>
  <c r="BI273" i="3"/>
  <c r="BH273" i="3"/>
  <c r="BG273" i="3"/>
  <c r="BF273" i="3"/>
  <c r="T273" i="3"/>
  <c r="R273" i="3"/>
  <c r="P273" i="3"/>
  <c r="BI272" i="3"/>
  <c r="BH272" i="3"/>
  <c r="BG272" i="3"/>
  <c r="BF272" i="3"/>
  <c r="T272" i="3"/>
  <c r="R272" i="3"/>
  <c r="P272" i="3"/>
  <c r="BI271" i="3"/>
  <c r="BH271" i="3"/>
  <c r="BG271" i="3"/>
  <c r="BF271" i="3"/>
  <c r="T271" i="3"/>
  <c r="R271" i="3"/>
  <c r="P271" i="3"/>
  <c r="BI270" i="3"/>
  <c r="BH270" i="3"/>
  <c r="BG270" i="3"/>
  <c r="BF270" i="3"/>
  <c r="T270" i="3"/>
  <c r="R270" i="3"/>
  <c r="P270" i="3"/>
  <c r="BI269" i="3"/>
  <c r="BH269" i="3"/>
  <c r="BG269" i="3"/>
  <c r="BF269" i="3"/>
  <c r="T269" i="3"/>
  <c r="R269" i="3"/>
  <c r="P269" i="3"/>
  <c r="BI268" i="3"/>
  <c r="BH268" i="3"/>
  <c r="BG268" i="3"/>
  <c r="BF268" i="3"/>
  <c r="T268" i="3"/>
  <c r="R268" i="3"/>
  <c r="P268" i="3"/>
  <c r="BI267" i="3"/>
  <c r="BH267" i="3"/>
  <c r="BG267" i="3"/>
  <c r="BF267" i="3"/>
  <c r="T267" i="3"/>
  <c r="R267" i="3"/>
  <c r="P267" i="3"/>
  <c r="BI266" i="3"/>
  <c r="BH266" i="3"/>
  <c r="BG266" i="3"/>
  <c r="BF266" i="3"/>
  <c r="T266" i="3"/>
  <c r="R266" i="3"/>
  <c r="P266" i="3"/>
  <c r="BI265" i="3"/>
  <c r="BH265" i="3"/>
  <c r="BG265" i="3"/>
  <c r="BF265" i="3"/>
  <c r="T265" i="3"/>
  <c r="R265" i="3"/>
  <c r="P265" i="3"/>
  <c r="BI264" i="3"/>
  <c r="BH264" i="3"/>
  <c r="BG264" i="3"/>
  <c r="BF264" i="3"/>
  <c r="T264" i="3"/>
  <c r="R264" i="3"/>
  <c r="P264" i="3"/>
  <c r="BI263" i="3"/>
  <c r="BH263" i="3"/>
  <c r="BG263" i="3"/>
  <c r="BF263" i="3"/>
  <c r="T263" i="3"/>
  <c r="R263" i="3"/>
  <c r="P263" i="3"/>
  <c r="BI262" i="3"/>
  <c r="BH262" i="3"/>
  <c r="BG262" i="3"/>
  <c r="BF262" i="3"/>
  <c r="T262" i="3"/>
  <c r="R262" i="3"/>
  <c r="P262" i="3"/>
  <c r="BI261" i="3"/>
  <c r="BH261" i="3"/>
  <c r="BG261" i="3"/>
  <c r="BF261" i="3"/>
  <c r="T261" i="3"/>
  <c r="R261" i="3"/>
  <c r="P261" i="3"/>
  <c r="BI260" i="3"/>
  <c r="BH260" i="3"/>
  <c r="BG260" i="3"/>
  <c r="BF260" i="3"/>
  <c r="T260" i="3"/>
  <c r="R260" i="3"/>
  <c r="P260" i="3"/>
  <c r="BI259" i="3"/>
  <c r="BH259" i="3"/>
  <c r="BG259" i="3"/>
  <c r="BF259" i="3"/>
  <c r="T259" i="3"/>
  <c r="R259" i="3"/>
  <c r="P259" i="3"/>
  <c r="BI258" i="3"/>
  <c r="BH258" i="3"/>
  <c r="BG258" i="3"/>
  <c r="BF258" i="3"/>
  <c r="T258" i="3"/>
  <c r="R258" i="3"/>
  <c r="P258" i="3"/>
  <c r="BI257" i="3"/>
  <c r="BH257" i="3"/>
  <c r="BG257" i="3"/>
  <c r="BF257" i="3"/>
  <c r="T257" i="3"/>
  <c r="R257" i="3"/>
  <c r="P257" i="3"/>
  <c r="BI256" i="3"/>
  <c r="BH256" i="3"/>
  <c r="BG256" i="3"/>
  <c r="BF256" i="3"/>
  <c r="T256" i="3"/>
  <c r="R256" i="3"/>
  <c r="P256" i="3"/>
  <c r="BI255" i="3"/>
  <c r="BH255" i="3"/>
  <c r="BG255" i="3"/>
  <c r="BF255" i="3"/>
  <c r="T255" i="3"/>
  <c r="R255" i="3"/>
  <c r="P255" i="3"/>
  <c r="BI253" i="3"/>
  <c r="BH253" i="3"/>
  <c r="BG253" i="3"/>
  <c r="BF253" i="3"/>
  <c r="T253" i="3"/>
  <c r="R253" i="3"/>
  <c r="P253" i="3"/>
  <c r="BI252" i="3"/>
  <c r="BH252" i="3"/>
  <c r="BG252" i="3"/>
  <c r="BF252" i="3"/>
  <c r="T252" i="3"/>
  <c r="R252" i="3"/>
  <c r="P252" i="3"/>
  <c r="BI251" i="3"/>
  <c r="BH251" i="3"/>
  <c r="BG251" i="3"/>
  <c r="BF251" i="3"/>
  <c r="T251" i="3"/>
  <c r="R251" i="3"/>
  <c r="P251" i="3"/>
  <c r="BI250" i="3"/>
  <c r="BH250" i="3"/>
  <c r="BG250" i="3"/>
  <c r="BF250" i="3"/>
  <c r="T250" i="3"/>
  <c r="R250" i="3"/>
  <c r="P250" i="3"/>
  <c r="BI249" i="3"/>
  <c r="BH249" i="3"/>
  <c r="BG249" i="3"/>
  <c r="BF249" i="3"/>
  <c r="T249" i="3"/>
  <c r="R249" i="3"/>
  <c r="P249" i="3"/>
  <c r="BI248" i="3"/>
  <c r="BH248" i="3"/>
  <c r="BG248" i="3"/>
  <c r="BF248" i="3"/>
  <c r="T248" i="3"/>
  <c r="R248" i="3"/>
  <c r="P248" i="3"/>
  <c r="BI247" i="3"/>
  <c r="BH247" i="3"/>
  <c r="BG247" i="3"/>
  <c r="BF247" i="3"/>
  <c r="T247" i="3"/>
  <c r="R247" i="3"/>
  <c r="P247" i="3"/>
  <c r="BI246" i="3"/>
  <c r="BH246" i="3"/>
  <c r="BG246" i="3"/>
  <c r="BF246" i="3"/>
  <c r="T246" i="3"/>
  <c r="R246" i="3"/>
  <c r="P246" i="3"/>
  <c r="BI245" i="3"/>
  <c r="BH245" i="3"/>
  <c r="BG245" i="3"/>
  <c r="BF245" i="3"/>
  <c r="T245" i="3"/>
  <c r="R245" i="3"/>
  <c r="P245" i="3"/>
  <c r="BI244" i="3"/>
  <c r="BH244" i="3"/>
  <c r="BG244" i="3"/>
  <c r="BF244" i="3"/>
  <c r="T244" i="3"/>
  <c r="R244" i="3"/>
  <c r="P244" i="3"/>
  <c r="BI243" i="3"/>
  <c r="BH243" i="3"/>
  <c r="BG243" i="3"/>
  <c r="BF243" i="3"/>
  <c r="T243" i="3"/>
  <c r="R243" i="3"/>
  <c r="P243" i="3"/>
  <c r="BI242" i="3"/>
  <c r="BH242" i="3"/>
  <c r="BG242" i="3"/>
  <c r="BF242" i="3"/>
  <c r="T242" i="3"/>
  <c r="R242" i="3"/>
  <c r="P242" i="3"/>
  <c r="BI241" i="3"/>
  <c r="BH241" i="3"/>
  <c r="BG241" i="3"/>
  <c r="BF241" i="3"/>
  <c r="T241" i="3"/>
  <c r="R241" i="3"/>
  <c r="P241" i="3"/>
  <c r="BI240" i="3"/>
  <c r="BH240" i="3"/>
  <c r="BG240" i="3"/>
  <c r="BF240" i="3"/>
  <c r="T240" i="3"/>
  <c r="R240" i="3"/>
  <c r="P240" i="3"/>
  <c r="BI239" i="3"/>
  <c r="BH239" i="3"/>
  <c r="BG239" i="3"/>
  <c r="BF239" i="3"/>
  <c r="T239" i="3"/>
  <c r="R239" i="3"/>
  <c r="P239" i="3"/>
  <c r="BI238" i="3"/>
  <c r="BH238" i="3"/>
  <c r="BG238" i="3"/>
  <c r="BF238" i="3"/>
  <c r="T238" i="3"/>
  <c r="R238" i="3"/>
  <c r="P238" i="3"/>
  <c r="BI237" i="3"/>
  <c r="BH237" i="3"/>
  <c r="BG237" i="3"/>
  <c r="BF237" i="3"/>
  <c r="T237" i="3"/>
  <c r="R237" i="3"/>
  <c r="P237" i="3"/>
  <c r="BI236" i="3"/>
  <c r="BH236" i="3"/>
  <c r="BG236" i="3"/>
  <c r="BF236" i="3"/>
  <c r="T236" i="3"/>
  <c r="R236" i="3"/>
  <c r="P236" i="3"/>
  <c r="BI235" i="3"/>
  <c r="BH235" i="3"/>
  <c r="BG235" i="3"/>
  <c r="BF235" i="3"/>
  <c r="T235" i="3"/>
  <c r="R235" i="3"/>
  <c r="P235" i="3"/>
  <c r="BI234" i="3"/>
  <c r="BH234" i="3"/>
  <c r="BG234" i="3"/>
  <c r="BF234" i="3"/>
  <c r="T234" i="3"/>
  <c r="R234" i="3"/>
  <c r="P234" i="3"/>
  <c r="BI233" i="3"/>
  <c r="BH233" i="3"/>
  <c r="BG233" i="3"/>
  <c r="BF233" i="3"/>
  <c r="T233" i="3"/>
  <c r="R233" i="3"/>
  <c r="P233" i="3"/>
  <c r="BI232" i="3"/>
  <c r="BH232" i="3"/>
  <c r="BG232" i="3"/>
  <c r="BF232" i="3"/>
  <c r="T232" i="3"/>
  <c r="R232" i="3"/>
  <c r="P232" i="3"/>
  <c r="BI231" i="3"/>
  <c r="BH231" i="3"/>
  <c r="BG231" i="3"/>
  <c r="BF231" i="3"/>
  <c r="T231" i="3"/>
  <c r="R231" i="3"/>
  <c r="P231" i="3"/>
  <c r="BI230" i="3"/>
  <c r="BH230" i="3"/>
  <c r="BG230" i="3"/>
  <c r="BF230" i="3"/>
  <c r="T230" i="3"/>
  <c r="R230" i="3"/>
  <c r="P230" i="3"/>
  <c r="BI229" i="3"/>
  <c r="BH229" i="3"/>
  <c r="BG229" i="3"/>
  <c r="BF229" i="3"/>
  <c r="T229" i="3"/>
  <c r="R229" i="3"/>
  <c r="P229" i="3"/>
  <c r="BI228" i="3"/>
  <c r="BH228" i="3"/>
  <c r="BG228" i="3"/>
  <c r="BF228" i="3"/>
  <c r="T228" i="3"/>
  <c r="R228" i="3"/>
  <c r="P228" i="3"/>
  <c r="BI227" i="3"/>
  <c r="BH227" i="3"/>
  <c r="BG227" i="3"/>
  <c r="BF227" i="3"/>
  <c r="T227" i="3"/>
  <c r="R227" i="3"/>
  <c r="P227" i="3"/>
  <c r="BI226" i="3"/>
  <c r="BH226" i="3"/>
  <c r="BG226" i="3"/>
  <c r="BF226" i="3"/>
  <c r="T226" i="3"/>
  <c r="R226" i="3"/>
  <c r="P226" i="3"/>
  <c r="BI225" i="3"/>
  <c r="BH225" i="3"/>
  <c r="BG225" i="3"/>
  <c r="BF225" i="3"/>
  <c r="T225" i="3"/>
  <c r="R225" i="3"/>
  <c r="P225" i="3"/>
  <c r="BI224" i="3"/>
  <c r="BH224" i="3"/>
  <c r="BG224" i="3"/>
  <c r="BF224" i="3"/>
  <c r="T224" i="3"/>
  <c r="R224" i="3"/>
  <c r="P224" i="3"/>
  <c r="BI223" i="3"/>
  <c r="BH223" i="3"/>
  <c r="BG223" i="3"/>
  <c r="BF223" i="3"/>
  <c r="T223" i="3"/>
  <c r="R223" i="3"/>
  <c r="P223" i="3"/>
  <c r="BI222" i="3"/>
  <c r="BH222" i="3"/>
  <c r="BG222" i="3"/>
  <c r="BF222" i="3"/>
  <c r="T222" i="3"/>
  <c r="R222" i="3"/>
  <c r="P222" i="3"/>
  <c r="BI221" i="3"/>
  <c r="BH221" i="3"/>
  <c r="BG221" i="3"/>
  <c r="BF221" i="3"/>
  <c r="T221" i="3"/>
  <c r="R221" i="3"/>
  <c r="P221" i="3"/>
  <c r="BI220" i="3"/>
  <c r="BH220" i="3"/>
  <c r="BG220" i="3"/>
  <c r="BF220" i="3"/>
  <c r="T220" i="3"/>
  <c r="R220" i="3"/>
  <c r="P220" i="3"/>
  <c r="BI219" i="3"/>
  <c r="BH219" i="3"/>
  <c r="BG219" i="3"/>
  <c r="BF219" i="3"/>
  <c r="T219" i="3"/>
  <c r="R219" i="3"/>
  <c r="P219" i="3"/>
  <c r="BI218" i="3"/>
  <c r="BH218" i="3"/>
  <c r="BG218" i="3"/>
  <c r="BF218" i="3"/>
  <c r="T218" i="3"/>
  <c r="R218" i="3"/>
  <c r="P218" i="3"/>
  <c r="BI217" i="3"/>
  <c r="BH217" i="3"/>
  <c r="BG217" i="3"/>
  <c r="BF217" i="3"/>
  <c r="T217" i="3"/>
  <c r="R217" i="3"/>
  <c r="P217" i="3"/>
  <c r="BI216" i="3"/>
  <c r="BH216" i="3"/>
  <c r="BG216" i="3"/>
  <c r="BF216" i="3"/>
  <c r="T216" i="3"/>
  <c r="R216" i="3"/>
  <c r="P216" i="3"/>
  <c r="BI215" i="3"/>
  <c r="BH215" i="3"/>
  <c r="BG215" i="3"/>
  <c r="BF215" i="3"/>
  <c r="T215" i="3"/>
  <c r="R215" i="3"/>
  <c r="P215" i="3"/>
  <c r="BI214" i="3"/>
  <c r="BH214" i="3"/>
  <c r="BG214" i="3"/>
  <c r="BF214" i="3"/>
  <c r="T214" i="3"/>
  <c r="R214" i="3"/>
  <c r="P214" i="3"/>
  <c r="BI213" i="3"/>
  <c r="BH213" i="3"/>
  <c r="BG213" i="3"/>
  <c r="BF213" i="3"/>
  <c r="T213" i="3"/>
  <c r="R213" i="3"/>
  <c r="P213" i="3"/>
  <c r="BI212" i="3"/>
  <c r="BH212" i="3"/>
  <c r="BG212" i="3"/>
  <c r="BF212" i="3"/>
  <c r="T212" i="3"/>
  <c r="R212" i="3"/>
  <c r="P212" i="3"/>
  <c r="BI211" i="3"/>
  <c r="BH211" i="3"/>
  <c r="BG211" i="3"/>
  <c r="BF211" i="3"/>
  <c r="T211" i="3"/>
  <c r="R211" i="3"/>
  <c r="P211" i="3"/>
  <c r="BI210" i="3"/>
  <c r="BH210" i="3"/>
  <c r="BG210" i="3"/>
  <c r="BF210" i="3"/>
  <c r="T210" i="3"/>
  <c r="R210" i="3"/>
  <c r="P210" i="3"/>
  <c r="BI209" i="3"/>
  <c r="BH209" i="3"/>
  <c r="BG209" i="3"/>
  <c r="BF209" i="3"/>
  <c r="T209" i="3"/>
  <c r="R209" i="3"/>
  <c r="P209" i="3"/>
  <c r="BI208" i="3"/>
  <c r="BH208" i="3"/>
  <c r="BG208" i="3"/>
  <c r="BF208" i="3"/>
  <c r="T208" i="3"/>
  <c r="R208" i="3"/>
  <c r="P208" i="3"/>
  <c r="BI207" i="3"/>
  <c r="BH207" i="3"/>
  <c r="BG207" i="3"/>
  <c r="BF207" i="3"/>
  <c r="T207" i="3"/>
  <c r="R207" i="3"/>
  <c r="P207" i="3"/>
  <c r="BI206" i="3"/>
  <c r="BH206" i="3"/>
  <c r="BG206" i="3"/>
  <c r="BF206" i="3"/>
  <c r="T206" i="3"/>
  <c r="R206" i="3"/>
  <c r="P206" i="3"/>
  <c r="BI205" i="3"/>
  <c r="BH205" i="3"/>
  <c r="BG205" i="3"/>
  <c r="BF205" i="3"/>
  <c r="T205" i="3"/>
  <c r="R205" i="3"/>
  <c r="P205" i="3"/>
  <c r="BI204" i="3"/>
  <c r="BH204" i="3"/>
  <c r="BG204" i="3"/>
  <c r="BF204" i="3"/>
  <c r="T204" i="3"/>
  <c r="R204" i="3"/>
  <c r="P204" i="3"/>
  <c r="BI203" i="3"/>
  <c r="BH203" i="3"/>
  <c r="BG203" i="3"/>
  <c r="BF203" i="3"/>
  <c r="T203" i="3"/>
  <c r="R203" i="3"/>
  <c r="P203" i="3"/>
  <c r="BI202" i="3"/>
  <c r="BH202" i="3"/>
  <c r="BG202" i="3"/>
  <c r="BF202" i="3"/>
  <c r="T202" i="3"/>
  <c r="R202" i="3"/>
  <c r="P202" i="3"/>
  <c r="BI201" i="3"/>
  <c r="BH201" i="3"/>
  <c r="BG201" i="3"/>
  <c r="BF201" i="3"/>
  <c r="T201" i="3"/>
  <c r="R201" i="3"/>
  <c r="P201" i="3"/>
  <c r="BI200" i="3"/>
  <c r="BH200" i="3"/>
  <c r="BG200" i="3"/>
  <c r="BF200" i="3"/>
  <c r="T200" i="3"/>
  <c r="R200" i="3"/>
  <c r="P200" i="3"/>
  <c r="BI199" i="3"/>
  <c r="BH199" i="3"/>
  <c r="BG199" i="3"/>
  <c r="BF199" i="3"/>
  <c r="T199" i="3"/>
  <c r="R199" i="3"/>
  <c r="P199" i="3"/>
  <c r="BI198" i="3"/>
  <c r="BH198" i="3"/>
  <c r="BG198" i="3"/>
  <c r="BF198" i="3"/>
  <c r="T198" i="3"/>
  <c r="R198" i="3"/>
  <c r="P198" i="3"/>
  <c r="BI197" i="3"/>
  <c r="BH197" i="3"/>
  <c r="BG197" i="3"/>
  <c r="BF197" i="3"/>
  <c r="T197" i="3"/>
  <c r="R197" i="3"/>
  <c r="P197" i="3"/>
  <c r="BI196" i="3"/>
  <c r="BH196" i="3"/>
  <c r="BG196" i="3"/>
  <c r="BF196" i="3"/>
  <c r="T196" i="3"/>
  <c r="R196" i="3"/>
  <c r="P196" i="3"/>
  <c r="BI195" i="3"/>
  <c r="BH195" i="3"/>
  <c r="BG195" i="3"/>
  <c r="BF195" i="3"/>
  <c r="T195" i="3"/>
  <c r="R195" i="3"/>
  <c r="P195" i="3"/>
  <c r="BI194" i="3"/>
  <c r="BH194" i="3"/>
  <c r="BG194" i="3"/>
  <c r="BF194" i="3"/>
  <c r="T194" i="3"/>
  <c r="R194" i="3"/>
  <c r="P194" i="3"/>
  <c r="BI193" i="3"/>
  <c r="BH193" i="3"/>
  <c r="BG193" i="3"/>
  <c r="BF193" i="3"/>
  <c r="T193" i="3"/>
  <c r="R193" i="3"/>
  <c r="P193" i="3"/>
  <c r="BI192" i="3"/>
  <c r="BH192" i="3"/>
  <c r="BG192" i="3"/>
  <c r="BF192" i="3"/>
  <c r="T192" i="3"/>
  <c r="R192" i="3"/>
  <c r="P192" i="3"/>
  <c r="BI191" i="3"/>
  <c r="BH191" i="3"/>
  <c r="BG191" i="3"/>
  <c r="BF191" i="3"/>
  <c r="T191" i="3"/>
  <c r="R191" i="3"/>
  <c r="P191" i="3"/>
  <c r="BI190" i="3"/>
  <c r="BH190" i="3"/>
  <c r="BG190" i="3"/>
  <c r="BF190" i="3"/>
  <c r="T190" i="3"/>
  <c r="R190" i="3"/>
  <c r="P190" i="3"/>
  <c r="BI188" i="3"/>
  <c r="BH188" i="3"/>
  <c r="BG188" i="3"/>
  <c r="BF188" i="3"/>
  <c r="T188" i="3"/>
  <c r="R188" i="3"/>
  <c r="P188" i="3"/>
  <c r="BI187" i="3"/>
  <c r="BH187" i="3"/>
  <c r="BG187" i="3"/>
  <c r="BF187" i="3"/>
  <c r="T187" i="3"/>
  <c r="R187" i="3"/>
  <c r="P187" i="3"/>
  <c r="BI186" i="3"/>
  <c r="BH186" i="3"/>
  <c r="BG186" i="3"/>
  <c r="BF186" i="3"/>
  <c r="T186" i="3"/>
  <c r="R186" i="3"/>
  <c r="P186" i="3"/>
  <c r="BI185" i="3"/>
  <c r="BH185" i="3"/>
  <c r="BG185" i="3"/>
  <c r="BF185" i="3"/>
  <c r="T185" i="3"/>
  <c r="R185" i="3"/>
  <c r="P185" i="3"/>
  <c r="BI184" i="3"/>
  <c r="BH184" i="3"/>
  <c r="BG184" i="3"/>
  <c r="BF184" i="3"/>
  <c r="T184" i="3"/>
  <c r="R184" i="3"/>
  <c r="P184" i="3"/>
  <c r="BI183" i="3"/>
  <c r="BH183" i="3"/>
  <c r="BG183" i="3"/>
  <c r="BF183" i="3"/>
  <c r="T183" i="3"/>
  <c r="R183" i="3"/>
  <c r="P183" i="3"/>
  <c r="BI182" i="3"/>
  <c r="BH182" i="3"/>
  <c r="BG182" i="3"/>
  <c r="BF182" i="3"/>
  <c r="T182" i="3"/>
  <c r="R182" i="3"/>
  <c r="P182" i="3"/>
  <c r="BI181" i="3"/>
  <c r="BH181" i="3"/>
  <c r="BG181" i="3"/>
  <c r="BF181" i="3"/>
  <c r="T181" i="3"/>
  <c r="R181" i="3"/>
  <c r="P181" i="3"/>
  <c r="BI180" i="3"/>
  <c r="BH180" i="3"/>
  <c r="BG180" i="3"/>
  <c r="BF180" i="3"/>
  <c r="T180" i="3"/>
  <c r="R180" i="3"/>
  <c r="P180" i="3"/>
  <c r="BI179" i="3"/>
  <c r="BH179" i="3"/>
  <c r="BG179" i="3"/>
  <c r="BF179" i="3"/>
  <c r="T179" i="3"/>
  <c r="R179" i="3"/>
  <c r="P179" i="3"/>
  <c r="BI178" i="3"/>
  <c r="BH178" i="3"/>
  <c r="BG178" i="3"/>
  <c r="BF178" i="3"/>
  <c r="T178" i="3"/>
  <c r="R178" i="3"/>
  <c r="P178" i="3"/>
  <c r="BI177" i="3"/>
  <c r="BH177" i="3"/>
  <c r="BG177" i="3"/>
  <c r="BF177" i="3"/>
  <c r="T177" i="3"/>
  <c r="R177" i="3"/>
  <c r="P177" i="3"/>
  <c r="BI176" i="3"/>
  <c r="BH176" i="3"/>
  <c r="BG176" i="3"/>
  <c r="BF176" i="3"/>
  <c r="T176" i="3"/>
  <c r="R176" i="3"/>
  <c r="P176" i="3"/>
  <c r="BI175" i="3"/>
  <c r="BH175" i="3"/>
  <c r="BG175" i="3"/>
  <c r="BF175" i="3"/>
  <c r="T175" i="3"/>
  <c r="R175" i="3"/>
  <c r="P175" i="3"/>
  <c r="BI174" i="3"/>
  <c r="BH174" i="3"/>
  <c r="BG174" i="3"/>
  <c r="BF174" i="3"/>
  <c r="T174" i="3"/>
  <c r="R174" i="3"/>
  <c r="P174" i="3"/>
  <c r="BI173" i="3"/>
  <c r="BH173" i="3"/>
  <c r="BG173" i="3"/>
  <c r="BF173" i="3"/>
  <c r="T173" i="3"/>
  <c r="R173" i="3"/>
  <c r="P173" i="3"/>
  <c r="BI172" i="3"/>
  <c r="BH172" i="3"/>
  <c r="BG172" i="3"/>
  <c r="BF172" i="3"/>
  <c r="T172" i="3"/>
  <c r="R172" i="3"/>
  <c r="P172" i="3"/>
  <c r="BI171" i="3"/>
  <c r="BH171" i="3"/>
  <c r="BG171" i="3"/>
  <c r="BF171" i="3"/>
  <c r="T171" i="3"/>
  <c r="R171" i="3"/>
  <c r="P171" i="3"/>
  <c r="BI170" i="3"/>
  <c r="BH170" i="3"/>
  <c r="BG170" i="3"/>
  <c r="BF170" i="3"/>
  <c r="T170" i="3"/>
  <c r="R170" i="3"/>
  <c r="P170" i="3"/>
  <c r="BI169" i="3"/>
  <c r="BH169" i="3"/>
  <c r="BG169" i="3"/>
  <c r="BF169" i="3"/>
  <c r="T169" i="3"/>
  <c r="R169" i="3"/>
  <c r="P169" i="3"/>
  <c r="BI168" i="3"/>
  <c r="BH168" i="3"/>
  <c r="BG168" i="3"/>
  <c r="BF168" i="3"/>
  <c r="T168" i="3"/>
  <c r="R168" i="3"/>
  <c r="P168" i="3"/>
  <c r="BI167" i="3"/>
  <c r="BH167" i="3"/>
  <c r="BG167" i="3"/>
  <c r="BF167" i="3"/>
  <c r="T167" i="3"/>
  <c r="R167" i="3"/>
  <c r="P167" i="3"/>
  <c r="BI166" i="3"/>
  <c r="BH166" i="3"/>
  <c r="BG166" i="3"/>
  <c r="BF166" i="3"/>
  <c r="T166" i="3"/>
  <c r="R166" i="3"/>
  <c r="P166" i="3"/>
  <c r="BI165" i="3"/>
  <c r="BH165" i="3"/>
  <c r="BG165" i="3"/>
  <c r="BF165" i="3"/>
  <c r="T165" i="3"/>
  <c r="R165" i="3"/>
  <c r="P165" i="3"/>
  <c r="BI164" i="3"/>
  <c r="BH164" i="3"/>
  <c r="BG164" i="3"/>
  <c r="BF164" i="3"/>
  <c r="T164" i="3"/>
  <c r="R164" i="3"/>
  <c r="P164" i="3"/>
  <c r="BI163" i="3"/>
  <c r="BH163" i="3"/>
  <c r="BG163" i="3"/>
  <c r="BF163" i="3"/>
  <c r="T163" i="3"/>
  <c r="R163" i="3"/>
  <c r="P163" i="3"/>
  <c r="BI162" i="3"/>
  <c r="BH162" i="3"/>
  <c r="BG162" i="3"/>
  <c r="BF162" i="3"/>
  <c r="T162" i="3"/>
  <c r="R162" i="3"/>
  <c r="P162" i="3"/>
  <c r="BI161" i="3"/>
  <c r="BH161" i="3"/>
  <c r="BG161" i="3"/>
  <c r="BF161" i="3"/>
  <c r="T161" i="3"/>
  <c r="R161" i="3"/>
  <c r="P161" i="3"/>
  <c r="BI160" i="3"/>
  <c r="BH160" i="3"/>
  <c r="BG160" i="3"/>
  <c r="BF160" i="3"/>
  <c r="T160" i="3"/>
  <c r="R160" i="3"/>
  <c r="P160" i="3"/>
  <c r="BI159" i="3"/>
  <c r="BH159" i="3"/>
  <c r="BG159" i="3"/>
  <c r="BF159" i="3"/>
  <c r="T159" i="3"/>
  <c r="R159" i="3"/>
  <c r="P159" i="3"/>
  <c r="BI157" i="3"/>
  <c r="BH157" i="3"/>
  <c r="BG157" i="3"/>
  <c r="BF157" i="3"/>
  <c r="T157" i="3"/>
  <c r="R157" i="3"/>
  <c r="P157" i="3"/>
  <c r="BI156" i="3"/>
  <c r="BH156" i="3"/>
  <c r="BG156" i="3"/>
  <c r="BF156" i="3"/>
  <c r="T156" i="3"/>
  <c r="R156" i="3"/>
  <c r="P156" i="3"/>
  <c r="BI155" i="3"/>
  <c r="BH155" i="3"/>
  <c r="BG155" i="3"/>
  <c r="BF155" i="3"/>
  <c r="T155" i="3"/>
  <c r="R155" i="3"/>
  <c r="P155" i="3"/>
  <c r="BI154" i="3"/>
  <c r="BH154" i="3"/>
  <c r="BG154" i="3"/>
  <c r="BF154" i="3"/>
  <c r="T154" i="3"/>
  <c r="R154" i="3"/>
  <c r="P154" i="3"/>
  <c r="BI153" i="3"/>
  <c r="BH153" i="3"/>
  <c r="BG153" i="3"/>
  <c r="BF153" i="3"/>
  <c r="T153" i="3"/>
  <c r="R153" i="3"/>
  <c r="P153" i="3"/>
  <c r="BI152" i="3"/>
  <c r="BH152" i="3"/>
  <c r="BG152" i="3"/>
  <c r="BF152" i="3"/>
  <c r="T152" i="3"/>
  <c r="R152" i="3"/>
  <c r="P152" i="3"/>
  <c r="BI151" i="3"/>
  <c r="BH151" i="3"/>
  <c r="BG151" i="3"/>
  <c r="BF151" i="3"/>
  <c r="T151" i="3"/>
  <c r="R151" i="3"/>
  <c r="P151" i="3"/>
  <c r="BI150" i="3"/>
  <c r="BH150" i="3"/>
  <c r="BG150" i="3"/>
  <c r="BF150" i="3"/>
  <c r="T150" i="3"/>
  <c r="R150" i="3"/>
  <c r="P150" i="3"/>
  <c r="BI149" i="3"/>
  <c r="BH149" i="3"/>
  <c r="BG149" i="3"/>
  <c r="BF149" i="3"/>
  <c r="T149" i="3"/>
  <c r="R149" i="3"/>
  <c r="P149" i="3"/>
  <c r="BI148" i="3"/>
  <c r="BH148" i="3"/>
  <c r="BG148" i="3"/>
  <c r="BF148" i="3"/>
  <c r="T148" i="3"/>
  <c r="R148" i="3"/>
  <c r="P148" i="3"/>
  <c r="BI147" i="3"/>
  <c r="BH147" i="3"/>
  <c r="BG147" i="3"/>
  <c r="BF147" i="3"/>
  <c r="T147" i="3"/>
  <c r="R147" i="3"/>
  <c r="P147" i="3"/>
  <c r="BI146" i="3"/>
  <c r="BH146" i="3"/>
  <c r="BG146" i="3"/>
  <c r="BF146" i="3"/>
  <c r="T146" i="3"/>
  <c r="R146" i="3"/>
  <c r="P146" i="3"/>
  <c r="BI145" i="3"/>
  <c r="BH145" i="3"/>
  <c r="BG145" i="3"/>
  <c r="BF145" i="3"/>
  <c r="T145" i="3"/>
  <c r="R145" i="3"/>
  <c r="P145" i="3"/>
  <c r="BI144" i="3"/>
  <c r="BH144" i="3"/>
  <c r="BG144" i="3"/>
  <c r="BF144" i="3"/>
  <c r="T144" i="3"/>
  <c r="R144" i="3"/>
  <c r="P144" i="3"/>
  <c r="BI143" i="3"/>
  <c r="BH143" i="3"/>
  <c r="BG143" i="3"/>
  <c r="BF143" i="3"/>
  <c r="T143" i="3"/>
  <c r="R143" i="3"/>
  <c r="P143" i="3"/>
  <c r="BI142" i="3"/>
  <c r="BH142" i="3"/>
  <c r="BG142" i="3"/>
  <c r="BF142" i="3"/>
  <c r="T142" i="3"/>
  <c r="R142" i="3"/>
  <c r="P142" i="3"/>
  <c r="BI141" i="3"/>
  <c r="BH141" i="3"/>
  <c r="BG141" i="3"/>
  <c r="BF141" i="3"/>
  <c r="T141" i="3"/>
  <c r="R141" i="3"/>
  <c r="P141" i="3"/>
  <c r="BI140" i="3"/>
  <c r="BH140" i="3"/>
  <c r="BG140" i="3"/>
  <c r="BF140" i="3"/>
  <c r="T140" i="3"/>
  <c r="R140" i="3"/>
  <c r="P140" i="3"/>
  <c r="BI139" i="3"/>
  <c r="BH139" i="3"/>
  <c r="BG139" i="3"/>
  <c r="BF139" i="3"/>
  <c r="T139" i="3"/>
  <c r="R139" i="3"/>
  <c r="P139" i="3"/>
  <c r="BI137" i="3"/>
  <c r="BH137" i="3"/>
  <c r="BG137" i="3"/>
  <c r="BF137" i="3"/>
  <c r="T137" i="3"/>
  <c r="R137" i="3"/>
  <c r="P137" i="3"/>
  <c r="BI136" i="3"/>
  <c r="BH136" i="3"/>
  <c r="BG136" i="3"/>
  <c r="BF136" i="3"/>
  <c r="T136" i="3"/>
  <c r="R136" i="3"/>
  <c r="P136" i="3"/>
  <c r="BI135" i="3"/>
  <c r="BH135" i="3"/>
  <c r="BG135" i="3"/>
  <c r="BF135" i="3"/>
  <c r="T135" i="3"/>
  <c r="R135" i="3"/>
  <c r="P135" i="3"/>
  <c r="BI134" i="3"/>
  <c r="BH134" i="3"/>
  <c r="BG134" i="3"/>
  <c r="BF134" i="3"/>
  <c r="T134" i="3"/>
  <c r="R134" i="3"/>
  <c r="P134" i="3"/>
  <c r="BI133" i="3"/>
  <c r="BH133" i="3"/>
  <c r="BG133" i="3"/>
  <c r="BF133" i="3"/>
  <c r="T133" i="3"/>
  <c r="R133" i="3"/>
  <c r="P133" i="3"/>
  <c r="BI132" i="3"/>
  <c r="BH132" i="3"/>
  <c r="BG132" i="3"/>
  <c r="BF132" i="3"/>
  <c r="T132" i="3"/>
  <c r="R132" i="3"/>
  <c r="P132" i="3"/>
  <c r="BI131" i="3"/>
  <c r="BH131" i="3"/>
  <c r="BG131" i="3"/>
  <c r="BF131" i="3"/>
  <c r="T131" i="3"/>
  <c r="R131" i="3"/>
  <c r="P131" i="3"/>
  <c r="BI130" i="3"/>
  <c r="BH130" i="3"/>
  <c r="BG130" i="3"/>
  <c r="BF130" i="3"/>
  <c r="T130" i="3"/>
  <c r="R130" i="3"/>
  <c r="P130" i="3"/>
  <c r="BI129" i="3"/>
  <c r="BH129" i="3"/>
  <c r="BG129" i="3"/>
  <c r="BF129" i="3"/>
  <c r="T129" i="3"/>
  <c r="R129" i="3"/>
  <c r="P129" i="3"/>
  <c r="BI128" i="3"/>
  <c r="BH128" i="3"/>
  <c r="BG128" i="3"/>
  <c r="BF128" i="3"/>
  <c r="T128" i="3"/>
  <c r="R128" i="3"/>
  <c r="P128" i="3"/>
  <c r="F118" i="3"/>
  <c r="E116" i="3"/>
  <c r="F89" i="3"/>
  <c r="E87" i="3"/>
  <c r="J24" i="3"/>
  <c r="E24" i="3"/>
  <c r="J121" i="3"/>
  <c r="J23" i="3"/>
  <c r="J21" i="3"/>
  <c r="E21" i="3"/>
  <c r="J91" i="3" s="1"/>
  <c r="J20" i="3"/>
  <c r="J18" i="3"/>
  <c r="E18" i="3"/>
  <c r="F92" i="3"/>
  <c r="J17" i="3"/>
  <c r="J15" i="3"/>
  <c r="E15" i="3"/>
  <c r="F120" i="3"/>
  <c r="J14" i="3"/>
  <c r="J12" i="3"/>
  <c r="J118" i="3" s="1"/>
  <c r="E7" i="3"/>
  <c r="E85" i="3" s="1"/>
  <c r="J37" i="2"/>
  <c r="J36" i="2"/>
  <c r="AY95" i="1" s="1"/>
  <c r="J35" i="2"/>
  <c r="AX95" i="1"/>
  <c r="BI348" i="2"/>
  <c r="BH348" i="2"/>
  <c r="BG348" i="2"/>
  <c r="BF348" i="2"/>
  <c r="T348" i="2"/>
  <c r="T347" i="2" s="1"/>
  <c r="R348" i="2"/>
  <c r="R347" i="2"/>
  <c r="P348" i="2"/>
  <c r="P347" i="2" s="1"/>
  <c r="BI346" i="2"/>
  <c r="BH346" i="2"/>
  <c r="BG346" i="2"/>
  <c r="BF346" i="2"/>
  <c r="T346" i="2"/>
  <c r="R346" i="2"/>
  <c r="P346" i="2"/>
  <c r="BI345" i="2"/>
  <c r="BH345" i="2"/>
  <c r="BG345" i="2"/>
  <c r="BF345" i="2"/>
  <c r="T345" i="2"/>
  <c r="R345" i="2"/>
  <c r="P345" i="2"/>
  <c r="BI344" i="2"/>
  <c r="BH344" i="2"/>
  <c r="BG344" i="2"/>
  <c r="BF344" i="2"/>
  <c r="T344" i="2"/>
  <c r="R344" i="2"/>
  <c r="P344" i="2"/>
  <c r="BI343" i="2"/>
  <c r="BH343" i="2"/>
  <c r="BG343" i="2"/>
  <c r="BF343" i="2"/>
  <c r="T343" i="2"/>
  <c r="R343" i="2"/>
  <c r="P343" i="2"/>
  <c r="BI342" i="2"/>
  <c r="BH342" i="2"/>
  <c r="BG342" i="2"/>
  <c r="BF342" i="2"/>
  <c r="T342" i="2"/>
  <c r="R342" i="2"/>
  <c r="P342" i="2"/>
  <c r="BI341" i="2"/>
  <c r="BH341" i="2"/>
  <c r="BG341" i="2"/>
  <c r="BF341" i="2"/>
  <c r="T341" i="2"/>
  <c r="R341" i="2"/>
  <c r="P341" i="2"/>
  <c r="BI340" i="2"/>
  <c r="BH340" i="2"/>
  <c r="BG340" i="2"/>
  <c r="BF340" i="2"/>
  <c r="T340" i="2"/>
  <c r="R340" i="2"/>
  <c r="P340" i="2"/>
  <c r="BI337" i="2"/>
  <c r="BH337" i="2"/>
  <c r="BG337" i="2"/>
  <c r="BF337" i="2"/>
  <c r="T337" i="2"/>
  <c r="R337" i="2"/>
  <c r="P337" i="2"/>
  <c r="BI335" i="2"/>
  <c r="BH335" i="2"/>
  <c r="BG335" i="2"/>
  <c r="BF335" i="2"/>
  <c r="T335" i="2"/>
  <c r="R335" i="2"/>
  <c r="P335" i="2"/>
  <c r="BI305" i="2"/>
  <c r="BH305" i="2"/>
  <c r="BG305" i="2"/>
  <c r="BF305" i="2"/>
  <c r="T305" i="2"/>
  <c r="R305" i="2"/>
  <c r="P305" i="2"/>
  <c r="BI300" i="2"/>
  <c r="BH300" i="2"/>
  <c r="BG300" i="2"/>
  <c r="BF300" i="2"/>
  <c r="T300" i="2"/>
  <c r="R300" i="2"/>
  <c r="P300" i="2"/>
  <c r="BI299" i="2"/>
  <c r="BH299" i="2"/>
  <c r="BG299" i="2"/>
  <c r="BF299" i="2"/>
  <c r="T299" i="2"/>
  <c r="R299" i="2"/>
  <c r="P299" i="2"/>
  <c r="BI298" i="2"/>
  <c r="BH298" i="2"/>
  <c r="BG298" i="2"/>
  <c r="BF298" i="2"/>
  <c r="T298" i="2"/>
  <c r="T297" i="2" s="1"/>
  <c r="R298" i="2"/>
  <c r="P298" i="2"/>
  <c r="BI296" i="2"/>
  <c r="BH296" i="2"/>
  <c r="BG296" i="2"/>
  <c r="BF296" i="2"/>
  <c r="T296" i="2"/>
  <c r="R296" i="2"/>
  <c r="P296" i="2"/>
  <c r="BI294" i="2"/>
  <c r="BH294" i="2"/>
  <c r="BG294" i="2"/>
  <c r="BF294" i="2"/>
  <c r="T294" i="2"/>
  <c r="R294" i="2"/>
  <c r="P294" i="2"/>
  <c r="BI292" i="2"/>
  <c r="BH292" i="2"/>
  <c r="BG292" i="2"/>
  <c r="BF292" i="2"/>
  <c r="T292" i="2"/>
  <c r="R292" i="2"/>
  <c r="P292" i="2"/>
  <c r="BI291" i="2"/>
  <c r="BH291" i="2"/>
  <c r="BG291" i="2"/>
  <c r="BF291" i="2"/>
  <c r="T291" i="2"/>
  <c r="R291" i="2"/>
  <c r="P291" i="2"/>
  <c r="BI288" i="2"/>
  <c r="BH288" i="2"/>
  <c r="BG288" i="2"/>
  <c r="BF288" i="2"/>
  <c r="T288" i="2"/>
  <c r="T287" i="2" s="1"/>
  <c r="R288" i="2"/>
  <c r="R287" i="2" s="1"/>
  <c r="P288" i="2"/>
  <c r="P287" i="2"/>
  <c r="BI285" i="2"/>
  <c r="BH285" i="2"/>
  <c r="BG285" i="2"/>
  <c r="BF285" i="2"/>
  <c r="T285" i="2"/>
  <c r="R285" i="2"/>
  <c r="P285" i="2"/>
  <c r="BI277" i="2"/>
  <c r="BH277" i="2"/>
  <c r="BG277" i="2"/>
  <c r="BF277" i="2"/>
  <c r="T277" i="2"/>
  <c r="R277" i="2"/>
  <c r="P277" i="2"/>
  <c r="BI269" i="2"/>
  <c r="BH269" i="2"/>
  <c r="BG269" i="2"/>
  <c r="BF269" i="2"/>
  <c r="T269" i="2"/>
  <c r="R269" i="2"/>
  <c r="P269" i="2"/>
  <c r="BI267" i="2"/>
  <c r="BH267" i="2"/>
  <c r="BG267" i="2"/>
  <c r="BF267" i="2"/>
  <c r="T267" i="2"/>
  <c r="R267" i="2"/>
  <c r="P267" i="2"/>
  <c r="BI265" i="2"/>
  <c r="BH265" i="2"/>
  <c r="BG265" i="2"/>
  <c r="BF265" i="2"/>
  <c r="T265" i="2"/>
  <c r="R265" i="2"/>
  <c r="P265" i="2"/>
  <c r="BI262" i="2"/>
  <c r="BH262" i="2"/>
  <c r="BG262" i="2"/>
  <c r="BF262" i="2"/>
  <c r="T262" i="2"/>
  <c r="R262" i="2"/>
  <c r="P262" i="2"/>
  <c r="BI256" i="2"/>
  <c r="BH256" i="2"/>
  <c r="BG256" i="2"/>
  <c r="BF256" i="2"/>
  <c r="T256" i="2"/>
  <c r="R256" i="2"/>
  <c r="P256" i="2"/>
  <c r="BI254" i="2"/>
  <c r="BH254" i="2"/>
  <c r="BG254" i="2"/>
  <c r="BF254" i="2"/>
  <c r="T254" i="2"/>
  <c r="T253" i="2"/>
  <c r="R254" i="2"/>
  <c r="R253" i="2" s="1"/>
  <c r="P254" i="2"/>
  <c r="P253" i="2" s="1"/>
  <c r="BI251" i="2"/>
  <c r="BH251" i="2"/>
  <c r="BG251" i="2"/>
  <c r="BF251" i="2"/>
  <c r="T251" i="2"/>
  <c r="T250" i="2"/>
  <c r="R251" i="2"/>
  <c r="R250" i="2"/>
  <c r="P251" i="2"/>
  <c r="P250" i="2" s="1"/>
  <c r="BI219" i="2"/>
  <c r="BH219" i="2"/>
  <c r="BG219" i="2"/>
  <c r="BF219" i="2"/>
  <c r="T219" i="2"/>
  <c r="R219" i="2"/>
  <c r="P219" i="2"/>
  <c r="BI214" i="2"/>
  <c r="BH214" i="2"/>
  <c r="BG214" i="2"/>
  <c r="BF214" i="2"/>
  <c r="T214" i="2"/>
  <c r="R214" i="2"/>
  <c r="P214" i="2"/>
  <c r="BI205" i="2"/>
  <c r="BH205" i="2"/>
  <c r="BG205" i="2"/>
  <c r="BF205" i="2"/>
  <c r="T205" i="2"/>
  <c r="R205" i="2"/>
  <c r="P205" i="2"/>
  <c r="BI196" i="2"/>
  <c r="BH196" i="2"/>
  <c r="BG196" i="2"/>
  <c r="BF196" i="2"/>
  <c r="T196" i="2"/>
  <c r="R196" i="2"/>
  <c r="P196" i="2"/>
  <c r="BI190" i="2"/>
  <c r="BH190" i="2"/>
  <c r="BG190" i="2"/>
  <c r="BF190" i="2"/>
  <c r="T190" i="2"/>
  <c r="R190" i="2"/>
  <c r="P190" i="2"/>
  <c r="BI160" i="2"/>
  <c r="BH160" i="2"/>
  <c r="BG160" i="2"/>
  <c r="BF160" i="2"/>
  <c r="T160" i="2"/>
  <c r="R160" i="2"/>
  <c r="P160" i="2"/>
  <c r="BI158" i="2"/>
  <c r="BH158" i="2"/>
  <c r="BG158" i="2"/>
  <c r="BF158" i="2"/>
  <c r="T158" i="2"/>
  <c r="R158" i="2"/>
  <c r="P158" i="2"/>
  <c r="BI152" i="2"/>
  <c r="BH152" i="2"/>
  <c r="BG152" i="2"/>
  <c r="BF152" i="2"/>
  <c r="T152" i="2"/>
  <c r="R152" i="2"/>
  <c r="P152" i="2"/>
  <c r="BI146" i="2"/>
  <c r="BH146" i="2"/>
  <c r="BG146" i="2"/>
  <c r="BF146" i="2"/>
  <c r="T146" i="2"/>
  <c r="R146" i="2"/>
  <c r="P146" i="2"/>
  <c r="BI139" i="2"/>
  <c r="BH139" i="2"/>
  <c r="BG139" i="2"/>
  <c r="BF139" i="2"/>
  <c r="T139" i="2"/>
  <c r="R139" i="2"/>
  <c r="P139" i="2"/>
  <c r="BI135" i="2"/>
  <c r="BH135" i="2"/>
  <c r="BG135" i="2"/>
  <c r="BF135" i="2"/>
  <c r="T135" i="2"/>
  <c r="R135" i="2"/>
  <c r="P135" i="2"/>
  <c r="F126" i="2"/>
  <c r="E124" i="2"/>
  <c r="F89" i="2"/>
  <c r="E87" i="2"/>
  <c r="J24" i="2"/>
  <c r="E24" i="2"/>
  <c r="J129" i="2" s="1"/>
  <c r="J23" i="2"/>
  <c r="J21" i="2"/>
  <c r="E21" i="2"/>
  <c r="J128" i="2"/>
  <c r="J20" i="2"/>
  <c r="J18" i="2"/>
  <c r="E18" i="2"/>
  <c r="F92" i="2"/>
  <c r="J17" i="2"/>
  <c r="J15" i="2"/>
  <c r="E15" i="2"/>
  <c r="F128" i="2" s="1"/>
  <c r="J14" i="2"/>
  <c r="J12" i="2"/>
  <c r="J126" i="2" s="1"/>
  <c r="E7" i="2"/>
  <c r="E122" i="2"/>
  <c r="L90" i="1"/>
  <c r="AM90" i="1"/>
  <c r="AM89" i="1"/>
  <c r="L89" i="1"/>
  <c r="AM87" i="1"/>
  <c r="L87" i="1"/>
  <c r="L85" i="1"/>
  <c r="L84" i="1"/>
  <c r="BK256" i="2"/>
  <c r="J305" i="2"/>
  <c r="J345" i="2"/>
  <c r="BK158" i="2"/>
  <c r="BK348" i="2"/>
  <c r="J146" i="2"/>
  <c r="J277" i="2"/>
  <c r="BK265" i="2"/>
  <c r="BK340" i="2"/>
  <c r="BK203" i="3"/>
  <c r="BK159" i="3"/>
  <c r="BK181" i="3"/>
  <c r="BK153" i="3"/>
  <c r="J200" i="3"/>
  <c r="BK156" i="3"/>
  <c r="J281" i="3"/>
  <c r="J239" i="3"/>
  <c r="J147" i="3"/>
  <c r="J267" i="3"/>
  <c r="J217" i="3"/>
  <c r="BK134" i="3"/>
  <c r="BK229" i="3"/>
  <c r="BK192" i="3"/>
  <c r="BK143" i="3"/>
  <c r="BK237" i="3"/>
  <c r="BK195" i="3"/>
  <c r="BK131" i="3"/>
  <c r="J230" i="3"/>
  <c r="BK165" i="3"/>
  <c r="BK136" i="3"/>
  <c r="BK291" i="3"/>
  <c r="BK259" i="3"/>
  <c r="J184" i="3"/>
  <c r="BK146" i="3"/>
  <c r="J276" i="3"/>
  <c r="J243" i="3"/>
  <c r="BK191" i="3"/>
  <c r="BK295" i="3"/>
  <c r="BK242" i="3"/>
  <c r="J146" i="3"/>
  <c r="J278" i="3"/>
  <c r="J225" i="3"/>
  <c r="BK200" i="3"/>
  <c r="J166" i="3"/>
  <c r="BK203" i="4"/>
  <c r="BK165" i="4"/>
  <c r="BK181" i="4"/>
  <c r="BK128" i="4"/>
  <c r="J207" i="4"/>
  <c r="BK177" i="4"/>
  <c r="J144" i="4"/>
  <c r="J200" i="4"/>
  <c r="BK163" i="4"/>
  <c r="J233" i="4"/>
  <c r="BK188" i="4"/>
  <c r="BK142" i="4"/>
  <c r="BK210" i="4"/>
  <c r="J231" i="4"/>
  <c r="BK189" i="4"/>
  <c r="J165" i="4"/>
  <c r="BK132" i="4"/>
  <c r="BK167" i="4"/>
  <c r="J146" i="4"/>
  <c r="BK345" i="2"/>
  <c r="BK342" i="2"/>
  <c r="J294" i="2"/>
  <c r="BK214" i="2"/>
  <c r="J251" i="2"/>
  <c r="BK254" i="2"/>
  <c r="BK292" i="2"/>
  <c r="J269" i="2"/>
  <c r="BK226" i="3"/>
  <c r="BK196" i="3"/>
  <c r="J132" i="3"/>
  <c r="J177" i="3"/>
  <c r="J250" i="3"/>
  <c r="J185" i="3"/>
  <c r="J298" i="3"/>
  <c r="J242" i="3"/>
  <c r="BK150" i="3"/>
  <c r="BK245" i="3"/>
  <c r="J136" i="3"/>
  <c r="J209" i="3"/>
  <c r="J195" i="3"/>
  <c r="BK168" i="3"/>
  <c r="J234" i="3"/>
  <c r="J206" i="3"/>
  <c r="BK284" i="3"/>
  <c r="J228" i="3"/>
  <c r="J186" i="3"/>
  <c r="BK142" i="3"/>
  <c r="J292" i="3"/>
  <c r="J245" i="3"/>
  <c r="BK201" i="3"/>
  <c r="J163" i="3"/>
  <c r="J295" i="3"/>
  <c r="J269" i="3"/>
  <c r="J238" i="3"/>
  <c r="BK173" i="3"/>
  <c r="J289" i="3"/>
  <c r="J259" i="3"/>
  <c r="BK197" i="3"/>
  <c r="J145" i="3"/>
  <c r="BK285" i="3"/>
  <c r="BK230" i="3"/>
  <c r="BK185" i="3"/>
  <c r="BK148" i="3"/>
  <c r="J212" i="4"/>
  <c r="BK174" i="4"/>
  <c r="J223" i="4"/>
  <c r="J166" i="4"/>
  <c r="J208" i="4"/>
  <c r="BK200" i="4"/>
  <c r="BK216" i="4"/>
  <c r="J202" i="4"/>
  <c r="J164" i="4"/>
  <c r="J228" i="4"/>
  <c r="J175" i="4"/>
  <c r="J133" i="4"/>
  <c r="BK207" i="4"/>
  <c r="BK222" i="4"/>
  <c r="BK168" i="4"/>
  <c r="BK227" i="4"/>
  <c r="J149" i="4"/>
  <c r="J132" i="4"/>
  <c r="J148" i="3"/>
  <c r="BK283" i="3"/>
  <c r="BK279" i="3"/>
  <c r="BK268" i="3"/>
  <c r="BK258" i="3"/>
  <c r="J216" i="3"/>
  <c r="J155" i="3"/>
  <c r="J261" i="3"/>
  <c r="BK210" i="3"/>
  <c r="BK271" i="3"/>
  <c r="BK174" i="3"/>
  <c r="BK280" i="3"/>
  <c r="J204" i="3"/>
  <c r="J142" i="3"/>
  <c r="BK231" i="3"/>
  <c r="J180" i="3"/>
  <c r="BK269" i="3"/>
  <c r="J219" i="3"/>
  <c r="J161" i="3"/>
  <c r="BK300" i="3"/>
  <c r="BK251" i="3"/>
  <c r="BK219" i="3"/>
  <c r="BK147" i="3"/>
  <c r="BK277" i="3"/>
  <c r="BK236" i="3"/>
  <c r="J188" i="3"/>
  <c r="BK296" i="3"/>
  <c r="BK275" i="3"/>
  <c r="BK224" i="3"/>
  <c r="J154" i="3"/>
  <c r="BK148" i="4"/>
  <c r="BK129" i="4"/>
  <c r="J128" i="4"/>
  <c r="BK226" i="4"/>
  <c r="J221" i="4"/>
  <c r="J193" i="4"/>
  <c r="BK164" i="4"/>
  <c r="BK228" i="4"/>
  <c r="BK187" i="4"/>
  <c r="J176" i="4"/>
  <c r="J155" i="4"/>
  <c r="J145" i="4"/>
  <c r="BK179" i="4"/>
  <c r="BK138" i="4"/>
  <c r="J196" i="4"/>
  <c r="BK162" i="4"/>
  <c r="J229" i="4"/>
  <c r="J189" i="4"/>
  <c r="BK153" i="4"/>
  <c r="BK231" i="4"/>
  <c r="BK229" i="4"/>
  <c r="BK172" i="4"/>
  <c r="J222" i="4"/>
  <c r="BK133" i="4"/>
  <c r="BK141" i="4"/>
  <c r="J348" i="2"/>
  <c r="J190" i="2"/>
  <c r="BK135" i="2"/>
  <c r="J346" i="2"/>
  <c r="BK305" i="2"/>
  <c r="BK294" i="2"/>
  <c r="J219" i="2"/>
  <c r="BK288" i="3"/>
  <c r="J211" i="3"/>
  <c r="BK133" i="3"/>
  <c r="J199" i="3"/>
  <c r="J152" i="3"/>
  <c r="J198" i="3"/>
  <c r="J297" i="3"/>
  <c r="BK241" i="3"/>
  <c r="BK130" i="3"/>
  <c r="BK246" i="3"/>
  <c r="J130" i="3"/>
  <c r="BK228" i="3"/>
  <c r="J194" i="3"/>
  <c r="BK166" i="3"/>
  <c r="J241" i="3"/>
  <c r="BK209" i="3"/>
  <c r="J160" i="3"/>
  <c r="BK248" i="3"/>
  <c r="J202" i="3"/>
  <c r="BK141" i="3"/>
  <c r="BK293" i="3"/>
  <c r="J344" i="2"/>
  <c r="J135" i="2"/>
  <c r="J298" i="2"/>
  <c r="BK288" i="2"/>
  <c r="J288" i="2"/>
  <c r="BK341" i="2"/>
  <c r="BK196" i="2"/>
  <c r="BK139" i="2"/>
  <c r="BK232" i="3"/>
  <c r="BK188" i="3"/>
  <c r="BK211" i="3"/>
  <c r="J265" i="3"/>
  <c r="J233" i="3"/>
  <c r="BK178" i="3"/>
  <c r="J300" i="3"/>
  <c r="J260" i="3"/>
  <c r="J173" i="3"/>
  <c r="J285" i="3"/>
  <c r="J244" i="3"/>
  <c r="BK145" i="3"/>
  <c r="BK234" i="3"/>
  <c r="BK198" i="3"/>
  <c r="J165" i="3"/>
  <c r="J220" i="3"/>
  <c r="J171" i="3"/>
  <c r="J232" i="3"/>
  <c r="BK187" i="3"/>
  <c r="J156" i="3"/>
  <c r="BK299" i="3"/>
  <c r="J272" i="3"/>
  <c r="BK244" i="3"/>
  <c r="BK180" i="3"/>
  <c r="J214" i="3"/>
  <c r="BK171" i="3"/>
  <c r="BK144" i="3"/>
  <c r="J205" i="4"/>
  <c r="BK127" i="4"/>
  <c r="J180" i="4"/>
  <c r="J127" i="4"/>
  <c r="BK202" i="4"/>
  <c r="J134" i="4"/>
  <c r="BK225" i="4"/>
  <c r="BK193" i="4"/>
  <c r="J153" i="4"/>
  <c r="J216" i="4"/>
  <c r="J173" i="4"/>
  <c r="J220" i="4"/>
  <c r="J198" i="4"/>
  <c r="J186" i="4"/>
  <c r="BK152" i="4"/>
  <c r="BK220" i="4"/>
  <c r="BK180" i="4"/>
  <c r="BK130" i="4"/>
  <c r="J218" i="3"/>
  <c r="BK169" i="3"/>
  <c r="J213" i="4"/>
  <c r="J171" i="4"/>
  <c r="BK219" i="4"/>
  <c r="J167" i="4"/>
  <c r="J209" i="4"/>
  <c r="BK178" i="4"/>
  <c r="J148" i="4"/>
  <c r="BK198" i="4"/>
  <c r="BK158" i="4"/>
  <c r="J217" i="4"/>
  <c r="J181" i="4"/>
  <c r="BK144" i="4"/>
  <c r="J215" i="4"/>
  <c r="J203" i="4"/>
  <c r="BK192" i="4"/>
  <c r="J162" i="4"/>
  <c r="J206" i="4"/>
  <c r="J179" i="4"/>
  <c r="J342" i="2"/>
  <c r="J256" i="2"/>
  <c r="BK291" i="2"/>
  <c r="BK335" i="2"/>
  <c r="J214" i="2"/>
  <c r="BK337" i="2"/>
  <c r="BK346" i="2"/>
  <c r="J267" i="2"/>
  <c r="J287" i="3"/>
  <c r="J212" i="3"/>
  <c r="BK282" i="3"/>
  <c r="J264" i="3"/>
  <c r="BK252" i="3"/>
  <c r="BK227" i="3"/>
  <c r="J183" i="3"/>
  <c r="BK140" i="3"/>
  <c r="BK255" i="3"/>
  <c r="BK182" i="3"/>
  <c r="BK129" i="3"/>
  <c r="J249" i="3"/>
  <c r="J159" i="3"/>
  <c r="J257" i="3"/>
  <c r="J197" i="3"/>
  <c r="BK137" i="3"/>
  <c r="BK221" i="3"/>
  <c r="BK167" i="3"/>
  <c r="BK235" i="3"/>
  <c r="J222" i="3"/>
  <c r="J170" i="3"/>
  <c r="BK139" i="3"/>
  <c r="BK294" i="3"/>
  <c r="J266" i="3"/>
  <c r="J191" i="3"/>
  <c r="J299" i="3"/>
  <c r="BK265" i="3"/>
  <c r="J235" i="3"/>
  <c r="BK184" i="3"/>
  <c r="J140" i="3"/>
  <c r="BK253" i="3"/>
  <c r="BK214" i="3"/>
  <c r="J157" i="3"/>
  <c r="J144" i="3"/>
  <c r="BK292" i="3"/>
  <c r="J237" i="3"/>
  <c r="BK194" i="3"/>
  <c r="BK152" i="3"/>
  <c r="BK209" i="4"/>
  <c r="BK166" i="4"/>
  <c r="J214" i="4"/>
  <c r="BK134" i="4"/>
  <c r="BK206" i="4"/>
  <c r="J139" i="4"/>
  <c r="J160" i="4"/>
  <c r="J137" i="4"/>
  <c r="J191" i="4"/>
  <c r="J135" i="4"/>
  <c r="BK213" i="4"/>
  <c r="J174" i="4"/>
  <c r="BK230" i="4"/>
  <c r="J195" i="4"/>
  <c r="BK184" i="4"/>
  <c r="J158" i="4"/>
  <c r="BK204" i="4"/>
  <c r="J182" i="4"/>
  <c r="BK139" i="4"/>
  <c r="BK262" i="2"/>
  <c r="J196" i="2"/>
  <c r="J139" i="2"/>
  <c r="BK146" i="2"/>
  <c r="BK152" i="2"/>
  <c r="BK269" i="2"/>
  <c r="J343" i="2"/>
  <c r="J158" i="2"/>
  <c r="J265" i="2"/>
  <c r="J231" i="3"/>
  <c r="J201" i="3"/>
  <c r="BK281" i="3"/>
  <c r="BK267" i="3"/>
  <c r="J175" i="3"/>
  <c r="BK247" i="3"/>
  <c r="J151" i="3"/>
  <c r="J274" i="3"/>
  <c r="J236" i="3"/>
  <c r="J135" i="3"/>
  <c r="J268" i="3"/>
  <c r="BK160" i="3"/>
  <c r="J270" i="3"/>
  <c r="BK206" i="3"/>
  <c r="J187" i="3"/>
  <c r="J255" i="3"/>
  <c r="BK216" i="3"/>
  <c r="J150" i="3"/>
  <c r="BK249" i="3"/>
  <c r="BK223" i="3"/>
  <c r="BK183" i="3"/>
  <c r="BK135" i="3"/>
  <c r="J271" i="3"/>
  <c r="J213" i="3"/>
  <c r="J164" i="3"/>
  <c r="J296" i="3"/>
  <c r="BK266" i="3"/>
  <c r="J221" i="3"/>
  <c r="J172" i="3"/>
  <c r="J226" i="3"/>
  <c r="BK186" i="3"/>
  <c r="J134" i="3"/>
  <c r="J248" i="3"/>
  <c r="J215" i="3"/>
  <c r="J176" i="3"/>
  <c r="BK299" i="2"/>
  <c r="J254" i="2"/>
  <c r="J262" i="2"/>
  <c r="BK160" i="2"/>
  <c r="J296" i="2"/>
  <c r="BK300" i="2"/>
  <c r="J340" i="2"/>
  <c r="J152" i="2"/>
  <c r="BK257" i="3"/>
  <c r="J190" i="3"/>
  <c r="J273" i="3"/>
  <c r="J288" i="3"/>
  <c r="J282" i="3"/>
  <c r="BK273" i="3"/>
  <c r="BK260" i="3"/>
  <c r="BK218" i="3"/>
  <c r="BK179" i="3"/>
  <c r="J294" i="3"/>
  <c r="BK240" i="3"/>
  <c r="BK151" i="3"/>
  <c r="BK262" i="3"/>
  <c r="BK157" i="3"/>
  <c r="J279" i="3"/>
  <c r="J205" i="3"/>
  <c r="J178" i="3"/>
  <c r="BK238" i="3"/>
  <c r="BK199" i="3"/>
  <c r="BK250" i="3"/>
  <c r="J224" i="3"/>
  <c r="BK177" i="3"/>
  <c r="BK297" i="3"/>
  <c r="J246" i="3"/>
  <c r="J181" i="3"/>
  <c r="J162" i="3"/>
  <c r="BK289" i="3"/>
  <c r="J262" i="3"/>
  <c r="BK220" i="3"/>
  <c r="J168" i="3"/>
  <c r="BK276" i="3"/>
  <c r="BK215" i="3"/>
  <c r="BK149" i="3"/>
  <c r="J133" i="3"/>
  <c r="J258" i="3"/>
  <c r="J207" i="3"/>
  <c r="BK170" i="3"/>
  <c r="J143" i="3"/>
  <c r="BK175" i="4"/>
  <c r="J131" i="4"/>
  <c r="J187" i="4"/>
  <c r="J157" i="4"/>
  <c r="BK212" i="4"/>
  <c r="BK201" i="4"/>
  <c r="BK170" i="4"/>
  <c r="BK145" i="4"/>
  <c r="BK176" i="4"/>
  <c r="J147" i="4"/>
  <c r="J224" i="4"/>
  <c r="J141" i="4"/>
  <c r="J201" i="4"/>
  <c r="BK194" i="4"/>
  <c r="BK160" i="4"/>
  <c r="J194" i="4"/>
  <c r="BK155" i="4"/>
  <c r="BK131" i="4"/>
  <c r="J299" i="2"/>
  <c r="BK251" i="2"/>
  <c r="J292" i="2"/>
  <c r="BK219" i="2"/>
  <c r="BK190" i="2"/>
  <c r="J291" i="2"/>
  <c r="BK277" i="2"/>
  <c r="J205" i="2"/>
  <c r="BK274" i="3"/>
  <c r="BK205" i="3"/>
  <c r="BK176" i="3"/>
  <c r="BK272" i="3"/>
  <c r="BK154" i="3"/>
  <c r="J192" i="3"/>
  <c r="J141" i="3"/>
  <c r="J253" i="3"/>
  <c r="J174" i="3"/>
  <c r="J284" i="3"/>
  <c r="BK225" i="3"/>
  <c r="J286" i="3"/>
  <c r="BK213" i="3"/>
  <c r="J196" i="3"/>
  <c r="J179" i="3"/>
  <c r="J277" i="3"/>
  <c r="BK207" i="3"/>
  <c r="BK263" i="3"/>
  <c r="J229" i="3"/>
  <c r="BK193" i="3"/>
  <c r="BK155" i="3"/>
  <c r="BK298" i="3"/>
  <c r="BK286" i="3"/>
  <c r="BK243" i="3"/>
  <c r="BK175" i="3"/>
  <c r="J128" i="3"/>
  <c r="J291" i="3"/>
  <c r="BK264" i="3"/>
  <c r="J223" i="3"/>
  <c r="BK190" i="3"/>
  <c r="J293" i="3"/>
  <c r="J280" i="3"/>
  <c r="J227" i="3"/>
  <c r="BK163" i="3"/>
  <c r="J139" i="3"/>
  <c r="BK261" i="3"/>
  <c r="BK222" i="3"/>
  <c r="BK172" i="3"/>
  <c r="BK128" i="3"/>
  <c r="J172" i="4"/>
  <c r="BK217" i="4"/>
  <c r="J151" i="4"/>
  <c r="BK205" i="4"/>
  <c r="BK190" i="4"/>
  <c r="BK215" i="4"/>
  <c r="BK221" i="4"/>
  <c r="J190" i="4"/>
  <c r="BK157" i="4"/>
  <c r="J232" i="4"/>
  <c r="J183" i="4"/>
  <c r="BK233" i="4"/>
  <c r="J204" i="4"/>
  <c r="J197" i="4"/>
  <c r="BK169" i="4"/>
  <c r="BK150" i="4"/>
  <c r="BK186" i="4"/>
  <c r="J178" i="4"/>
  <c r="BK343" i="2"/>
  <c r="BK298" i="2"/>
  <c r="J300" i="2"/>
  <c r="J341" i="2"/>
  <c r="BK296" i="2"/>
  <c r="J337" i="2"/>
  <c r="BK205" i="2"/>
  <c r="J160" i="2"/>
  <c r="BK285" i="2"/>
  <c r="BK270" i="3"/>
  <c r="BK204" i="3"/>
  <c r="J167" i="3"/>
  <c r="J256" i="3"/>
  <c r="BK164" i="3"/>
  <c r="J251" i="3"/>
  <c r="J193" i="3"/>
  <c r="BK132" i="3"/>
  <c r="J252" i="3"/>
  <c r="BK162" i="3"/>
  <c r="J275" i="3"/>
  <c r="J210" i="3"/>
  <c r="J131" i="3"/>
  <c r="BK233" i="3"/>
  <c r="J203" i="3"/>
  <c r="J182" i="3"/>
  <c r="BK256" i="3"/>
  <c r="J208" i="3"/>
  <c r="J149" i="3"/>
  <c r="J240" i="3"/>
  <c r="BK212" i="3"/>
  <c r="J169" i="3"/>
  <c r="J137" i="3"/>
  <c r="BK287" i="3"/>
  <c r="BK239" i="3"/>
  <c r="BK161" i="3"/>
  <c r="BK278" i="3"/>
  <c r="J263" i="3"/>
  <c r="BK208" i="3"/>
  <c r="J283" i="3"/>
  <c r="BK217" i="3"/>
  <c r="J153" i="3"/>
  <c r="J129" i="3"/>
  <c r="J247" i="3"/>
  <c r="BK202" i="3"/>
  <c r="BK196" i="4"/>
  <c r="BK224" i="4"/>
  <c r="J159" i="4"/>
  <c r="BK223" i="4"/>
  <c r="J150" i="4"/>
  <c r="BK143" i="4"/>
  <c r="BK136" i="4"/>
  <c r="J227" i="4"/>
  <c r="J225" i="4"/>
  <c r="J210" i="4"/>
  <c r="BK191" i="4"/>
  <c r="J163" i="4"/>
  <c r="J142" i="4"/>
  <c r="J226" i="4"/>
  <c r="J184" i="4"/>
  <c r="BK182" i="4"/>
  <c r="J170" i="4"/>
  <c r="J154" i="4"/>
  <c r="J140" i="4"/>
  <c r="J130" i="4"/>
  <c r="BK147" i="4"/>
  <c r="J168" i="4"/>
  <c r="BK137" i="4"/>
  <c r="BK214" i="4"/>
  <c r="BK146" i="4"/>
  <c r="BK232" i="4"/>
  <c r="BK208" i="4"/>
  <c r="J230" i="4"/>
  <c r="BK171" i="4"/>
  <c r="BK135" i="4"/>
  <c r="BK159" i="4"/>
  <c r="BK140" i="4"/>
  <c r="AS94" i="1"/>
  <c r="BK267" i="2"/>
  <c r="J285" i="2"/>
  <c r="J335" i="2"/>
  <c r="BK344" i="2"/>
  <c r="J156" i="4"/>
  <c r="BK195" i="4"/>
  <c r="J177" i="4"/>
  <c r="J143" i="4"/>
  <c r="J188" i="4"/>
  <c r="BK183" i="4"/>
  <c r="J169" i="4"/>
  <c r="BK149" i="4"/>
  <c r="J138" i="4"/>
  <c r="BK156" i="4"/>
  <c r="J192" i="4"/>
  <c r="BK154" i="4"/>
  <c r="J211" i="4"/>
  <c r="J152" i="4"/>
  <c r="BK211" i="4"/>
  <c r="BK197" i="4"/>
  <c r="BK173" i="4"/>
  <c r="BK151" i="4"/>
  <c r="J219" i="4"/>
  <c r="J129" i="4"/>
  <c r="J136" i="4"/>
  <c r="T134" i="2" l="1"/>
  <c r="R297" i="2"/>
  <c r="P138" i="3"/>
  <c r="P254" i="3"/>
  <c r="BK151" i="2"/>
  <c r="J151" i="2" s="1"/>
  <c r="J99" i="2" s="1"/>
  <c r="P297" i="2"/>
  <c r="BK138" i="3"/>
  <c r="J138" i="3"/>
  <c r="J100" i="3"/>
  <c r="P158" i="3"/>
  <c r="BK290" i="3"/>
  <c r="J290" i="3"/>
  <c r="J104" i="3" s="1"/>
  <c r="T159" i="2"/>
  <c r="P255" i="2"/>
  <c r="P290" i="2"/>
  <c r="R293" i="2"/>
  <c r="T138" i="3"/>
  <c r="T254" i="3"/>
  <c r="R134" i="2"/>
  <c r="R255" i="2"/>
  <c r="BK290" i="2"/>
  <c r="J290" i="2" s="1"/>
  <c r="J107" i="2" s="1"/>
  <c r="BK339" i="2"/>
  <c r="J339" i="2"/>
  <c r="J111" i="2" s="1"/>
  <c r="BK158" i="3"/>
  <c r="J158" i="3"/>
  <c r="J101" i="3"/>
  <c r="R254" i="3"/>
  <c r="R126" i="3" s="1"/>
  <c r="R125" i="3" s="1"/>
  <c r="R124" i="3" s="1"/>
  <c r="R126" i="4"/>
  <c r="P151" i="2"/>
  <c r="T255" i="2"/>
  <c r="R339" i="2"/>
  <c r="R338" i="2"/>
  <c r="T189" i="3"/>
  <c r="R185" i="4"/>
  <c r="P159" i="2"/>
  <c r="R264" i="2"/>
  <c r="R290" i="2"/>
  <c r="R289" i="2"/>
  <c r="T293" i="2"/>
  <c r="T289" i="2" s="1"/>
  <c r="P127" i="3"/>
  <c r="BK161" i="4"/>
  <c r="J161" i="4"/>
  <c r="J100" i="4" s="1"/>
  <c r="P199" i="4"/>
  <c r="BK189" i="3"/>
  <c r="J189" i="3"/>
  <c r="J102" i="3" s="1"/>
  <c r="P290" i="3"/>
  <c r="BK126" i="4"/>
  <c r="J126" i="4"/>
  <c r="J99" i="4"/>
  <c r="BK185" i="4"/>
  <c r="J185" i="4"/>
  <c r="J101" i="4"/>
  <c r="T199" i="4"/>
  <c r="R159" i="2"/>
  <c r="BK264" i="2"/>
  <c r="J264" i="2"/>
  <c r="J104" i="2"/>
  <c r="BK293" i="2"/>
  <c r="J293" i="2" s="1"/>
  <c r="J108" i="2" s="1"/>
  <c r="P293" i="2"/>
  <c r="P189" i="3"/>
  <c r="P126" i="4"/>
  <c r="P185" i="4"/>
  <c r="BK218" i="4"/>
  <c r="J218" i="4"/>
  <c r="J103" i="4"/>
  <c r="BK159" i="2"/>
  <c r="J159" i="2"/>
  <c r="J100" i="2" s="1"/>
  <c r="T264" i="2"/>
  <c r="P339" i="2"/>
  <c r="P338" i="2"/>
  <c r="BK127" i="3"/>
  <c r="J127" i="3"/>
  <c r="J99" i="3"/>
  <c r="R138" i="3"/>
  <c r="BK254" i="3"/>
  <c r="J254" i="3" s="1"/>
  <c r="J103" i="3" s="1"/>
  <c r="P161" i="4"/>
  <c r="R199" i="4"/>
  <c r="R189" i="3"/>
  <c r="T161" i="4"/>
  <c r="P218" i="4"/>
  <c r="P134" i="2"/>
  <c r="R151" i="2"/>
  <c r="P264" i="2"/>
  <c r="T290" i="2"/>
  <c r="T339" i="2"/>
  <c r="T338" i="2" s="1"/>
  <c r="T127" i="3"/>
  <c r="R158" i="3"/>
  <c r="R290" i="3"/>
  <c r="R161" i="4"/>
  <c r="T185" i="4"/>
  <c r="T125" i="4" s="1"/>
  <c r="T124" i="4" s="1"/>
  <c r="T123" i="4" s="1"/>
  <c r="R218" i="4"/>
  <c r="BK134" i="2"/>
  <c r="T151" i="2"/>
  <c r="BK255" i="2"/>
  <c r="J255" i="2"/>
  <c r="J103" i="2" s="1"/>
  <c r="BK297" i="2"/>
  <c r="J297" i="2"/>
  <c r="J109" i="2"/>
  <c r="R127" i="3"/>
  <c r="T158" i="3"/>
  <c r="T290" i="3"/>
  <c r="T126" i="4"/>
  <c r="BK199" i="4"/>
  <c r="J199" i="4"/>
  <c r="J102" i="4" s="1"/>
  <c r="T218" i="4"/>
  <c r="BK347" i="2"/>
  <c r="BK338" i="2" s="1"/>
  <c r="J338" i="2" s="1"/>
  <c r="J110" i="2" s="1"/>
  <c r="J347" i="2"/>
  <c r="J112" i="2"/>
  <c r="BK253" i="2"/>
  <c r="J253" i="2" s="1"/>
  <c r="J102" i="2" s="1"/>
  <c r="BK250" i="2"/>
  <c r="J250" i="2" s="1"/>
  <c r="J101" i="2" s="1"/>
  <c r="BK287" i="2"/>
  <c r="J287" i="2" s="1"/>
  <c r="J105" i="2" s="1"/>
  <c r="BE137" i="4"/>
  <c r="BE147" i="4"/>
  <c r="BE183" i="4"/>
  <c r="J91" i="4"/>
  <c r="BE134" i="4"/>
  <c r="BE135" i="4"/>
  <c r="BE145" i="4"/>
  <c r="BE150" i="4"/>
  <c r="BE165" i="4"/>
  <c r="BE168" i="4"/>
  <c r="BE173" i="4"/>
  <c r="BE188" i="4"/>
  <c r="BE192" i="4"/>
  <c r="BE203" i="4"/>
  <c r="BE231" i="4"/>
  <c r="F92" i="4"/>
  <c r="BE127" i="4"/>
  <c r="BE133" i="4"/>
  <c r="BE143" i="4"/>
  <c r="BE148" i="4"/>
  <c r="BE159" i="4"/>
  <c r="BE166" i="4"/>
  <c r="BE180" i="4"/>
  <c r="BE181" i="4"/>
  <c r="BE190" i="4"/>
  <c r="BE224" i="4"/>
  <c r="BE228" i="4"/>
  <c r="BE232" i="4"/>
  <c r="BE226" i="4"/>
  <c r="E85" i="4"/>
  <c r="J89" i="4"/>
  <c r="BE129" i="4"/>
  <c r="BE154" i="4"/>
  <c r="BE179" i="4"/>
  <c r="BE184" i="4"/>
  <c r="BE193" i="4"/>
  <c r="BE198" i="4"/>
  <c r="BE204" i="4"/>
  <c r="BE208" i="4"/>
  <c r="BE212" i="4"/>
  <c r="BE230" i="4"/>
  <c r="BE233" i="4"/>
  <c r="J92" i="4"/>
  <c r="BE138" i="4"/>
  <c r="BE139" i="4"/>
  <c r="BE170" i="4"/>
  <c r="BE178" i="4"/>
  <c r="BE205" i="4"/>
  <c r="BE207" i="4"/>
  <c r="BE209" i="4"/>
  <c r="BE213" i="4"/>
  <c r="BE222" i="4"/>
  <c r="BE229" i="4"/>
  <c r="BE130" i="4"/>
  <c r="BE152" i="4"/>
  <c r="BE174" i="4"/>
  <c r="BE187" i="4"/>
  <c r="BE194" i="4"/>
  <c r="BE217" i="4"/>
  <c r="BE156" i="4"/>
  <c r="BE158" i="4"/>
  <c r="BE160" i="4"/>
  <c r="BE163" i="4"/>
  <c r="BE164" i="4"/>
  <c r="BE177" i="4"/>
  <c r="BE219" i="4"/>
  <c r="BE221" i="4"/>
  <c r="BE149" i="4"/>
  <c r="BE153" i="4"/>
  <c r="BE155" i="4"/>
  <c r="BE171" i="4"/>
  <c r="BE175" i="4"/>
  <c r="BE189" i="4"/>
  <c r="BE202" i="4"/>
  <c r="BE206" i="4"/>
  <c r="BE211" i="4"/>
  <c r="BE215" i="4"/>
  <c r="BE223" i="4"/>
  <c r="BE131" i="4"/>
  <c r="BE140" i="4"/>
  <c r="BE144" i="4"/>
  <c r="BE151" i="4"/>
  <c r="BE162" i="4"/>
  <c r="BE191" i="4"/>
  <c r="BE196" i="4"/>
  <c r="BK126" i="3"/>
  <c r="BK125" i="3"/>
  <c r="J125" i="3"/>
  <c r="J97" i="3" s="1"/>
  <c r="F91" i="4"/>
  <c r="BE142" i="4"/>
  <c r="BE146" i="4"/>
  <c r="BE169" i="4"/>
  <c r="BE172" i="4"/>
  <c r="BE182" i="4"/>
  <c r="BE195" i="4"/>
  <c r="BE200" i="4"/>
  <c r="BE225" i="4"/>
  <c r="BE128" i="4"/>
  <c r="BE132" i="4"/>
  <c r="BE136" i="4"/>
  <c r="BE141" i="4"/>
  <c r="BE157" i="4"/>
  <c r="BE167" i="4"/>
  <c r="BE176" i="4"/>
  <c r="BE186" i="4"/>
  <c r="BE197" i="4"/>
  <c r="BE201" i="4"/>
  <c r="BE210" i="4"/>
  <c r="BE214" i="4"/>
  <c r="BE216" i="4"/>
  <c r="BE220" i="4"/>
  <c r="BE227" i="4"/>
  <c r="BE129" i="3"/>
  <c r="BE154" i="3"/>
  <c r="BE162" i="3"/>
  <c r="BE183" i="3"/>
  <c r="BE205" i="3"/>
  <c r="BE212" i="3"/>
  <c r="BE231" i="3"/>
  <c r="BE238" i="3"/>
  <c r="BE255" i="3"/>
  <c r="BE273" i="3"/>
  <c r="BE291" i="3"/>
  <c r="J92" i="3"/>
  <c r="BE130" i="3"/>
  <c r="BE147" i="3"/>
  <c r="BE150" i="3"/>
  <c r="BE155" i="3"/>
  <c r="BE174" i="3"/>
  <c r="BE177" i="3"/>
  <c r="BE187" i="3"/>
  <c r="BE192" i="3"/>
  <c r="BE209" i="3"/>
  <c r="BE245" i="3"/>
  <c r="BE250" i="3"/>
  <c r="BE264" i="3"/>
  <c r="BE268" i="3"/>
  <c r="BE271" i="3"/>
  <c r="BE284" i="3"/>
  <c r="BE292" i="3"/>
  <c r="BE293" i="3"/>
  <c r="BE298" i="3"/>
  <c r="BE299" i="3"/>
  <c r="E114" i="3"/>
  <c r="BE142" i="3"/>
  <c r="BE144" i="3"/>
  <c r="BE164" i="3"/>
  <c r="BE175" i="3"/>
  <c r="BE179" i="3"/>
  <c r="BE218" i="3"/>
  <c r="BE229" i="3"/>
  <c r="BE239" i="3"/>
  <c r="BE244" i="3"/>
  <c r="BE256" i="3"/>
  <c r="BE270" i="3"/>
  <c r="BE280" i="3"/>
  <c r="BE294" i="3"/>
  <c r="BE297" i="3"/>
  <c r="J134" i="2"/>
  <c r="J98" i="2" s="1"/>
  <c r="BE133" i="3"/>
  <c r="BE134" i="3"/>
  <c r="BE148" i="3"/>
  <c r="BE185" i="3"/>
  <c r="BE202" i="3"/>
  <c r="BE206" i="3"/>
  <c r="BE216" i="3"/>
  <c r="BE234" i="3"/>
  <c r="BE247" i="3"/>
  <c r="BE253" i="3"/>
  <c r="BE257" i="3"/>
  <c r="BE263" i="3"/>
  <c r="BE267" i="3"/>
  <c r="BE269" i="3"/>
  <c r="BE288" i="3"/>
  <c r="BE289" i="3"/>
  <c r="BE295" i="3"/>
  <c r="BE296" i="3"/>
  <c r="F91" i="3"/>
  <c r="F121" i="3"/>
  <c r="BE157" i="3"/>
  <c r="BE171" i="3"/>
  <c r="BE191" i="3"/>
  <c r="BE197" i="3"/>
  <c r="BE199" i="3"/>
  <c r="BE203" i="3"/>
  <c r="BE207" i="3"/>
  <c r="BE210" i="3"/>
  <c r="BE220" i="3"/>
  <c r="BE233" i="3"/>
  <c r="BE265" i="3"/>
  <c r="BE281" i="3"/>
  <c r="BE132" i="3"/>
  <c r="BE151" i="3"/>
  <c r="BE156" i="3"/>
  <c r="BE161" i="3"/>
  <c r="BE168" i="3"/>
  <c r="BE184" i="3"/>
  <c r="BE193" i="3"/>
  <c r="BE222" i="3"/>
  <c r="BE225" i="3"/>
  <c r="BE235" i="3"/>
  <c r="BE242" i="3"/>
  <c r="BE251" i="3"/>
  <c r="BE279" i="3"/>
  <c r="BE286" i="3"/>
  <c r="BK289" i="2"/>
  <c r="J289" i="2" s="1"/>
  <c r="J106" i="2" s="1"/>
  <c r="BE135" i="3"/>
  <c r="BE188" i="3"/>
  <c r="BE214" i="3"/>
  <c r="BE221" i="3"/>
  <c r="BE246" i="3"/>
  <c r="BE258" i="3"/>
  <c r="BE261" i="3"/>
  <c r="BE262" i="3"/>
  <c r="BE266" i="3"/>
  <c r="BE283" i="3"/>
  <c r="BE287" i="3"/>
  <c r="J89" i="3"/>
  <c r="J120" i="3"/>
  <c r="BE137" i="3"/>
  <c r="BE146" i="3"/>
  <c r="BE163" i="3"/>
  <c r="BE169" i="3"/>
  <c r="BE195" i="3"/>
  <c r="BE200" i="3"/>
  <c r="BE208" i="3"/>
  <c r="BE211" i="3"/>
  <c r="BE213" i="3"/>
  <c r="BE215" i="3"/>
  <c r="BE223" i="3"/>
  <c r="BE226" i="3"/>
  <c r="BE227" i="3"/>
  <c r="BE230" i="3"/>
  <c r="BE272" i="3"/>
  <c r="BE276" i="3"/>
  <c r="BE131" i="3"/>
  <c r="BE149" i="3"/>
  <c r="BE153" i="3"/>
  <c r="BE165" i="3"/>
  <c r="BE166" i="3"/>
  <c r="BE176" i="3"/>
  <c r="BE190" i="3"/>
  <c r="BE224" i="3"/>
  <c r="BE237" i="3"/>
  <c r="BE300" i="3"/>
  <c r="BE152" i="3"/>
  <c r="BE159" i="3"/>
  <c r="BE170" i="3"/>
  <c r="BE172" i="3"/>
  <c r="BE173" i="3"/>
  <c r="BE180" i="3"/>
  <c r="BE186" i="3"/>
  <c r="BE196" i="3"/>
  <c r="BE201" i="3"/>
  <c r="BE219" i="3"/>
  <c r="BE228" i="3"/>
  <c r="BE243" i="3"/>
  <c r="BE248" i="3"/>
  <c r="BE275" i="3"/>
  <c r="BE277" i="3"/>
  <c r="BE285" i="3"/>
  <c r="BE136" i="3"/>
  <c r="BE140" i="3"/>
  <c r="BE145" i="3"/>
  <c r="BE167" i="3"/>
  <c r="BE178" i="3"/>
  <c r="BE182" i="3"/>
  <c r="BE204" i="3"/>
  <c r="BE232" i="3"/>
  <c r="BE236" i="3"/>
  <c r="BE241" i="3"/>
  <c r="BE260" i="3"/>
  <c r="BE274" i="3"/>
  <c r="BE128" i="3"/>
  <c r="BE139" i="3"/>
  <c r="BE141" i="3"/>
  <c r="BE143" i="3"/>
  <c r="BE160" i="3"/>
  <c r="BE181" i="3"/>
  <c r="BE194" i="3"/>
  <c r="BE198" i="3"/>
  <c r="BE217" i="3"/>
  <c r="BE240" i="3"/>
  <c r="BE249" i="3"/>
  <c r="BE252" i="3"/>
  <c r="BE259" i="3"/>
  <c r="BE278" i="3"/>
  <c r="BE282" i="3"/>
  <c r="J91" i="2"/>
  <c r="BE146" i="2"/>
  <c r="BE196" i="2"/>
  <c r="BE254" i="2"/>
  <c r="BE292" i="2"/>
  <c r="J89" i="2"/>
  <c r="BE139" i="2"/>
  <c r="BE269" i="2"/>
  <c r="BE296" i="2"/>
  <c r="BE298" i="2"/>
  <c r="BE305" i="2"/>
  <c r="BE267" i="2"/>
  <c r="BE300" i="2"/>
  <c r="BE219" i="2"/>
  <c r="BE262" i="2"/>
  <c r="BE285" i="2"/>
  <c r="BE294" i="2"/>
  <c r="J92" i="2"/>
  <c r="F129" i="2"/>
  <c r="BE190" i="2"/>
  <c r="BE214" i="2"/>
  <c r="BE341" i="2"/>
  <c r="BE348" i="2"/>
  <c r="E85" i="2"/>
  <c r="BE152" i="2"/>
  <c r="BE251" i="2"/>
  <c r="BE265" i="2"/>
  <c r="BE256" i="2"/>
  <c r="BE291" i="2"/>
  <c r="BE337" i="2"/>
  <c r="BE158" i="2"/>
  <c r="BE299" i="2"/>
  <c r="BE342" i="2"/>
  <c r="BE344" i="2"/>
  <c r="BE160" i="2"/>
  <c r="BE205" i="2"/>
  <c r="BE335" i="2"/>
  <c r="BE340" i="2"/>
  <c r="BE346" i="2"/>
  <c r="BE277" i="2"/>
  <c r="BE288" i="2"/>
  <c r="BE343" i="2"/>
  <c r="BE135" i="2"/>
  <c r="BE345" i="2"/>
  <c r="F91" i="2"/>
  <c r="F37" i="3"/>
  <c r="BD96" i="1" s="1"/>
  <c r="J34" i="4"/>
  <c r="AW97" i="1" s="1"/>
  <c r="F36" i="3"/>
  <c r="BC96" i="1" s="1"/>
  <c r="F34" i="3"/>
  <c r="BA96" i="1" s="1"/>
  <c r="F37" i="2"/>
  <c r="BD95" i="1"/>
  <c r="F34" i="4"/>
  <c r="BA97" i="1"/>
  <c r="J34" i="3"/>
  <c r="AW96" i="1" s="1"/>
  <c r="F36" i="2"/>
  <c r="BC95" i="1" s="1"/>
  <c r="F35" i="3"/>
  <c r="BB96" i="1" s="1"/>
  <c r="F35" i="2"/>
  <c r="BB95" i="1" s="1"/>
  <c r="F36" i="4"/>
  <c r="BC97" i="1"/>
  <c r="F35" i="4"/>
  <c r="BB97" i="1"/>
  <c r="F34" i="2"/>
  <c r="BA95" i="1" s="1"/>
  <c r="J34" i="2"/>
  <c r="AW95" i="1" s="1"/>
  <c r="F37" i="4"/>
  <c r="BD97" i="1" s="1"/>
  <c r="P133" i="2" l="1"/>
  <c r="T126" i="3"/>
  <c r="T125" i="3" s="1"/>
  <c r="T124" i="3" s="1"/>
  <c r="R125" i="4"/>
  <c r="R124" i="4"/>
  <c r="R123" i="4"/>
  <c r="P289" i="2"/>
  <c r="BK133" i="2"/>
  <c r="BK132" i="2" s="1"/>
  <c r="J132" i="2" s="1"/>
  <c r="J96" i="2" s="1"/>
  <c r="J133" i="2"/>
  <c r="J97" i="2" s="1"/>
  <c r="P126" i="3"/>
  <c r="P125" i="3" s="1"/>
  <c r="P124" i="3" s="1"/>
  <c r="AU96" i="1" s="1"/>
  <c r="R133" i="2"/>
  <c r="R132" i="2"/>
  <c r="P125" i="4"/>
  <c r="P124" i="4"/>
  <c r="P123" i="4"/>
  <c r="AU97" i="1"/>
  <c r="T133" i="2"/>
  <c r="T132" i="2" s="1"/>
  <c r="BK125" i="4"/>
  <c r="J125" i="4" s="1"/>
  <c r="J98" i="4" s="1"/>
  <c r="J126" i="3"/>
  <c r="J98" i="3" s="1"/>
  <c r="BK124" i="3"/>
  <c r="J124" i="3"/>
  <c r="F33" i="2"/>
  <c r="AZ95" i="1" s="1"/>
  <c r="F33" i="3"/>
  <c r="AZ96" i="1" s="1"/>
  <c r="J33" i="3"/>
  <c r="AV96" i="1"/>
  <c r="AT96" i="1" s="1"/>
  <c r="J33" i="2"/>
  <c r="AV95" i="1" s="1"/>
  <c r="AT95" i="1" s="1"/>
  <c r="BB94" i="1"/>
  <c r="AX94" i="1"/>
  <c r="BA94" i="1"/>
  <c r="W30" i="1"/>
  <c r="J30" i="3"/>
  <c r="AG96" i="1" s="1"/>
  <c r="J33" i="4"/>
  <c r="AV97" i="1" s="1"/>
  <c r="AT97" i="1" s="1"/>
  <c r="F33" i="4"/>
  <c r="AZ97" i="1" s="1"/>
  <c r="BD94" i="1"/>
  <c r="W33" i="1"/>
  <c r="BC94" i="1"/>
  <c r="AY94" i="1"/>
  <c r="P132" i="2" l="1"/>
  <c r="AU95" i="1" s="1"/>
  <c r="AU94" i="1" s="1"/>
  <c r="BK124" i="4"/>
  <c r="J124" i="4"/>
  <c r="J97" i="4"/>
  <c r="AN96" i="1"/>
  <c r="J96" i="3"/>
  <c r="J39" i="3"/>
  <c r="J30" i="2"/>
  <c r="AG95" i="1" s="1"/>
  <c r="W31" i="1"/>
  <c r="AZ94" i="1"/>
  <c r="AV94" i="1" s="1"/>
  <c r="AK29" i="1" s="1"/>
  <c r="AW94" i="1"/>
  <c r="AK30" i="1"/>
  <c r="W32" i="1"/>
  <c r="BK123" i="4" l="1"/>
  <c r="J123" i="4"/>
  <c r="J96" i="4" s="1"/>
  <c r="J39" i="2"/>
  <c r="AN95" i="1"/>
  <c r="AT94" i="1"/>
  <c r="W29" i="1"/>
  <c r="J30" i="4" l="1"/>
  <c r="AG97" i="1"/>
  <c r="AG94" i="1"/>
  <c r="AK26" i="1" s="1"/>
  <c r="AK35" i="1" s="1"/>
  <c r="AN94" i="1" l="1"/>
  <c r="J39" i="4"/>
  <c r="AN97" i="1"/>
</calcChain>
</file>

<file path=xl/sharedStrings.xml><?xml version="1.0" encoding="utf-8"?>
<sst xmlns="http://schemas.openxmlformats.org/spreadsheetml/2006/main" count="6515" uniqueCount="1321">
  <si>
    <t>Export Komplet</t>
  </si>
  <si>
    <t/>
  </si>
  <si>
    <t>2.0</t>
  </si>
  <si>
    <t>ZAMOK</t>
  </si>
  <si>
    <t>False</t>
  </si>
  <si>
    <t>{05583877-3967-4702-9440-09cabd1a713f}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</si>
  <si>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</si>
  <si>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</si>
  <si>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</si>
  <si>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</si>
  <si>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</si>
  <si>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</si>
  <si>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</si>
  <si>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</si>
  <si>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22014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</si>
  <si>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</si>
  <si>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</si>
  <si>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Rekonstrukce elektroinstalace v budově DDM Astra Zlín</t>
  </si>
  <si>
    <t>KSO:</t>
  </si>
  <si>
    <t>CC-CZ:</t>
  </si>
  <si>
    <t>Místo:</t>
  </si>
  <si>
    <t xml:space="preserve"> </t>
  </si>
  <si>
    <t>Datum:</t>
  </si>
  <si>
    <t>1. 12. 2022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</si>
  <si>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</si>
  <si>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</si>
  <si>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</si>
  <si>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</si>
  <si>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</si>
  <si>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</si>
  <si>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</si>
  <si>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</si>
  <si>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</si>
  <si>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</si>
  <si>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</si>
  <si>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</si>
  <si>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</si>
  <si>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</si>
  <si>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</si>
  <si>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</si>
  <si>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</si>
  <si>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</si>
  <si>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</si>
  <si>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</si>
  <si>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</si>
  <si>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</si>
  <si>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</si>
  <si>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</si>
  <si>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</si>
  <si>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</si>
  <si>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</si>
  <si>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</si>
  <si>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</si>
  <si>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</si>
  <si>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</si>
  <si>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</si>
  <si>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</si>
  <si>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</si>
  <si>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</si>
  <si>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</si>
  <si>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</si>
  <si>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</si>
  <si>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</si>
  <si>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</si>
  <si>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</si>
  <si>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</si>
  <si>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</si>
  <si>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</si>
  <si>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</si>
  <si>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</si>
  <si>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</si>
  <si>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</si>
  <si>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</si>
  <si>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</si>
  <si>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</si>
  <si>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</si>
  <si>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</si>
  <si>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</si>
  <si>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D.1.1</t>
  </si>
  <si>
    <t>Architektonicko stavební řešení</t>
  </si>
  <si>
    <t>STA</t>
  </si>
  <si>
    <t>1</t>
  </si>
  <si>
    <t>{79ee8fa6-17f7-4c6f-9fe8-41dd6e37431b}</t>
  </si>
  <si>
    <t>2</t>
  </si>
  <si>
    <t>D.1.4.g</t>
  </si>
  <si>
    <t>Zařízení silnoproudé elektrotechniky</t>
  </si>
  <si>
    <t>{f01875cb-b885-49db-af99-8439a271619c}</t>
  </si>
  <si>
    <t>D.1.4.h</t>
  </si>
  <si>
    <t>Zařízení slaboproudé elektrotechniky</t>
  </si>
  <si>
    <t>{880fa24e-e5e2-4afc-ac8e-aebb03838616}</t>
  </si>
  <si>
    <t>KRYCÍ LIST SOUPISU PRACÍ</t>
  </si>
  <si>
    <t>Objekt:</t>
  </si>
  <si>
    <t>D.1.1 - Architektonicko stavební řešení</t>
  </si>
  <si>
    <t>REKAPITULACE ČLENĚNÍ SOUPISU PRACÍ</t>
  </si>
  <si>
    <t>Kód dílu - Popis</t>
  </si>
  <si>
    <t>Cena celkem [CZK]</t>
  </si>
  <si>
    <t>Náklady ze soupisu prací</t>
  </si>
  <si>
    <t>-1</t>
  </si>
  <si>
    <t>HSV - HSV</t>
  </si>
  <si>
    <t xml:space="preserve">    3 - Svislé a kompletní konstrukce</t>
  </si>
  <si>
    <t xml:space="preserve">    342 - Stěny a příčky montované lehké</t>
  </si>
  <si>
    <t xml:space="preserve">    61 - Úpravy povrchů vnitřní</t>
  </si>
  <si>
    <t xml:space="preserve">    62 - Úpravy povrchů vnější</t>
  </si>
  <si>
    <t xml:space="preserve">    94 - Lešení a stavební výtahy</t>
  </si>
  <si>
    <t xml:space="preserve">    95 - Dokončovací konstrukce na pozemních stavbách</t>
  </si>
  <si>
    <t xml:space="preserve">    96 - Bourání konstrukcí</t>
  </si>
  <si>
    <t xml:space="preserve">    99 - Staveništní přesun hmot</t>
  </si>
  <si>
    <t>PSV - PSV</t>
  </si>
  <si>
    <t xml:space="preserve">    766 - Konstrukce truhlářské</t>
  </si>
  <si>
    <t xml:space="preserve">    781 - Obklady keramické</t>
  </si>
  <si>
    <t xml:space="preserve">    784 - Malby</t>
  </si>
  <si>
    <t xml:space="preserve">    D96 - Přesuny suti a vybouraných hmot</t>
  </si>
  <si>
    <t xml:space="preserve">    VN - Vedlejší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</si>
  <si>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</si>
  <si>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</si>
  <si>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</si>
  <si>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</si>
  <si>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</si>
  <si>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</si>
  <si>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</si>
  <si>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</si>
  <si>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</si>
  <si>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</si>
  <si>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</si>
  <si>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</si>
  <si>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</si>
  <si>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</si>
  <si>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ROZPOCET</t>
  </si>
  <si>
    <t>3</t>
  </si>
  <si>
    <t>Svislé a kompletní konstrukce</t>
  </si>
  <si>
    <t>K</t>
  </si>
  <si>
    <t>310238211</t>
  </si>
  <si>
    <t>Zazdívka otvorů plochy do 1 m2 cihlami na MVC s použitím suché maltové směsi</t>
  </si>
  <si>
    <t>m3</t>
  </si>
  <si>
    <t>4</t>
  </si>
  <si>
    <t>VV</t>
  </si>
  <si>
    <t>"zazdění pův otvoru po rozvaděči poz. D :" 0,35*0,8*1,5</t>
  </si>
  <si>
    <t>-0,15*0,6*1,0</t>
  </si>
  <si>
    <t>Součet</t>
  </si>
  <si>
    <t>317168111</t>
  </si>
  <si>
    <t>Překlad POROTHERM plochý 115 x 71 x 1000 mm</t>
  </si>
  <si>
    <t>kus</t>
  </si>
  <si>
    <t>"pro el. skříně :"</t>
  </si>
  <si>
    <t>"1NP"</t>
  </si>
  <si>
    <t>"pozn.A bez překladu:" 0</t>
  </si>
  <si>
    <t>"pozn.B:" 2</t>
  </si>
  <si>
    <t>"pozn.J:" 1</t>
  </si>
  <si>
    <t>317168121</t>
  </si>
  <si>
    <t>Překlad POROTHERM plochý 145 x 71 x 1000 mm</t>
  </si>
  <si>
    <t xml:space="preserve">"pro el. skříně:" </t>
  </si>
  <si>
    <t>"pozn.C:" 1</t>
  </si>
  <si>
    <t>342</t>
  </si>
  <si>
    <t>Stěny a příčky montované lehké</t>
  </si>
  <si>
    <t>342264051</t>
  </si>
  <si>
    <t>Podhled sádrokartonový na zavěšenou ocel. konstr. desky standard tl. 12,5 mm, bez izolace</t>
  </si>
  <si>
    <t>m2</t>
  </si>
  <si>
    <t>"1NP:"</t>
  </si>
  <si>
    <t>"mč 105 :" 2,16*1,64+4,6*2,0+0,2*(1,64+2,0)</t>
  </si>
  <si>
    <t>"2NP:"</t>
  </si>
  <si>
    <t>"mč 202 :" 6,7*1,64+1,3*0,5+0,15*2,0</t>
  </si>
  <si>
    <t>5</t>
  </si>
  <si>
    <t>342264098</t>
  </si>
  <si>
    <t>Příplatek k podhledu sádrokart. za plochu do 10 m2 pro plochy 5 - 10 m2</t>
  </si>
  <si>
    <t>61</t>
  </si>
  <si>
    <t>Úpravy povrchů vnitřní</t>
  </si>
  <si>
    <t>6</t>
  </si>
  <si>
    <t>610991111</t>
  </si>
  <si>
    <t>Zakrývání výplní vnitřních otvorů</t>
  </si>
  <si>
    <t>"mč 101 vnější omítka :" 0</t>
  </si>
  <si>
    <t>"mč 102 :" (0,8*2+1,6*2,1+1,5*0,9*2)</t>
  </si>
  <si>
    <t>"mč 103 :" (0,7*2,0)</t>
  </si>
  <si>
    <t>"mč 104 :" (0,7*2,0)</t>
  </si>
  <si>
    <t>"mč 105+112 :" (0,8*2,0*3)</t>
  </si>
  <si>
    <t>"mč 106 :" (0,84*1,5*4+2,06*1,5+0,8*2,0)</t>
  </si>
  <si>
    <t>"mč 107 :" (2,06*1,5+0,8*2,0)</t>
  </si>
  <si>
    <t>"mč 108 :" (1,4*2,6+1,2*1,5+0,7*2,0)</t>
  </si>
  <si>
    <t>"mč 109 :" (1,5*1,5+0,8*2,0)</t>
  </si>
  <si>
    <t>"mč 110 umývárna :" (1,8*1,5+0,7*2,0)</t>
  </si>
  <si>
    <t>"mč 110 WC 2x :" (0,7*2,0)</t>
  </si>
  <si>
    <t>"mč 111 :" (0,87*1,5*2+0,7*2,0)</t>
  </si>
  <si>
    <t>"2NP"</t>
  </si>
  <si>
    <t>"mč 201+202 :" (0,8*2,0*6)</t>
  </si>
  <si>
    <t>"mč 203 :" (0,8*2,0)</t>
  </si>
  <si>
    <t>"mč 204 :" (1,73*1,65)</t>
  </si>
  <si>
    <t>"mč 205 :" (1,77*1,45*2+0,8*2,0)</t>
  </si>
  <si>
    <t>"mč 206 :" (0,7*2,0)</t>
  </si>
  <si>
    <t>"mč 207 :" (0,87*1,5*2+0,7*2,0)</t>
  </si>
  <si>
    <t>"mč 208 :" (1,8*1,5+0,7*2,0)</t>
  </si>
  <si>
    <t>"mč 208 WC :" (0,7*2,0)</t>
  </si>
  <si>
    <t>"mč 209 :" (1,5*1,5+1,2*1,5+0,8*2,0)</t>
  </si>
  <si>
    <t>"mč 210 :" (2,06*1,5+0,8*2,0)</t>
  </si>
  <si>
    <t>"mč 211 :" (0,84*1,5*4+2,06*1,5+0,8*2,0)</t>
  </si>
  <si>
    <t xml:space="preserve">"3NP :" </t>
  </si>
  <si>
    <t>"mč 301+201 :" (0,8*2,0*2)</t>
  </si>
  <si>
    <t>"mč 307 :" (0,8*2,0*2+0,6*2,0)</t>
  </si>
  <si>
    <t>7</t>
  </si>
  <si>
    <t>611421131</t>
  </si>
  <si>
    <t>Oprava váp. omítek stropů do 5% plochy - štukových s použitím suché maltové směsi</t>
  </si>
  <si>
    <t>"oprava po drážkování : "</t>
  </si>
  <si>
    <t>"1NP :" 17,31+4,29+41,64+20,42+8,33+4,29+7,0+7,06+5,8</t>
  </si>
  <si>
    <t>"2NP :" 8,4+21,89+1,79+7,06+7,36+9,11+22,69+39,32</t>
  </si>
  <si>
    <t>"3NP :" 6,59+5,42+19,56</t>
  </si>
  <si>
    <t>8</t>
  </si>
  <si>
    <t>612401391</t>
  </si>
  <si>
    <t>Omítka malých ploch vnitřních stěn do 1 m2 vápennou štukovou omítkou</t>
  </si>
  <si>
    <t>"pro el. skříně : "</t>
  </si>
  <si>
    <t>"1NP : "</t>
  </si>
  <si>
    <t>"pozn.A :" 1</t>
  </si>
  <si>
    <t>"pozn.B vnější omítka :" 0</t>
  </si>
  <si>
    <t>"pozn.C :" 2</t>
  </si>
  <si>
    <t>"3NP : "</t>
  </si>
  <si>
    <t>"pozn.J :"1</t>
  </si>
  <si>
    <t>9</t>
  </si>
  <si>
    <t>612403399</t>
  </si>
  <si>
    <t>Hrubá výplň rýh ve stěnách maltou s použitím suché maltové směsi</t>
  </si>
  <si>
    <t>"záda rozvaděčů po vysekaném ve zdivu : "</t>
  </si>
  <si>
    <t>"pozn.A :" 0,255*0,295</t>
  </si>
  <si>
    <t>"pozn.B :" 0,52*0,67</t>
  </si>
  <si>
    <t>"pozn.C :" 0,6*1,0</t>
  </si>
  <si>
    <t>"pozn.J :" 0,4*0,6</t>
  </si>
  <si>
    <t>10</t>
  </si>
  <si>
    <t>612409991</t>
  </si>
  <si>
    <t>Začištění omítek kolem oken,dveří apod. s použitím suché maltové směsi</t>
  </si>
  <si>
    <t>m</t>
  </si>
  <si>
    <t>"mč 108 okolo obkladu :" 0,65+4,09+0,45+0,65-0,8</t>
  </si>
  <si>
    <t>0,54*2+2,03</t>
  </si>
  <si>
    <t>"vstup dveře 1NP :" 2*(1,6+2*2,1)</t>
  </si>
  <si>
    <t>11</t>
  </si>
  <si>
    <t>612421231</t>
  </si>
  <si>
    <t>Oprava vápen.omítek stěn do 10 % pl. - štukových s použitím suché maltové směsi</t>
  </si>
  <si>
    <t>"mč 101 vnější omítka :" 2,77*2,4</t>
  </si>
  <si>
    <t>"mč 102 :" 2,77*(4,02*2+5,4*2)-(0,8*2+1,6*2,1+1,5*0,9*2)-1,5*(2,7+3,4+2,7)</t>
  </si>
  <si>
    <t>"mč 103 :" 2</t>
  </si>
  <si>
    <t>"mč 104 :" 3,22*(1,89*2+2,27*2)-(0,7*2,0)</t>
  </si>
  <si>
    <t>"mč 105+112 :" 3,19*(8,97*2+2,0*2)-(0,8*2,0*3)-1*(5,1+0,7+2,3+3,5+2,4+0,6+2,1)</t>
  </si>
  <si>
    <t>"mč 106 :" 2,83*(8,79*2+5,26*2)-(0,84*1,5*4+2,06*1,5+0,8*2,0)-(2,2*4,46)-(2,8*1,5)</t>
  </si>
  <si>
    <t>"mč 107 :" 2,87*(4,87*2+4,46*2)-(2,06*1,5+0,8*2,0)-1*(3+4,4+4,3)</t>
  </si>
  <si>
    <t>"mč 108 :" 2,97*(4,09*2+2,39*2)-(1,4*2,6+1,2*1,5+0,7*2,0)-1,5*(0,46+2+0,97+0,6+0,5+2+0,5+0,4)</t>
  </si>
  <si>
    <t>"mč 109 :" 2,97*(2,03*2+2,15*2)-(1,5*1,5+0,8*2,0)</t>
  </si>
  <si>
    <t>"mč 110 umývárna :" 2,9*(2,65*2+2,8*2)-(1,8*1,5+0,7*2,0)-1,3*(0,7+0,78+1,3+2,6+0,57)</t>
  </si>
  <si>
    <t>"mč 110 WC 2x :" 2*(2,9*(1,21*2+0,8*2)-(0,7*2,0))-2*(1,3*(1,1+0,76+1,1))</t>
  </si>
  <si>
    <t>"mč 111 :" 2,93*(3,27*2+2,65*2)-(0,87*1,5*2+0,7*2,0)-1*(1,1+2,6)</t>
  </si>
  <si>
    <t>"2NP : "</t>
  </si>
  <si>
    <t>"mč 201+202 :" 2,85*(10,83*2+2,0*2)-(0,8*2,0*6)-1*(0,58+0,4+2,81+2,4+1,1+2,5+5,6+0,3+0,3+2,46)</t>
  </si>
  <si>
    <t>"mč 203 :" 2,14*(1,09*2+1,89*2)-(0,8*2,0)</t>
  </si>
  <si>
    <t>"mč 204 :" 3,35*(2,38*2+1,89*2)-(1,73*1,65)</t>
  </si>
  <si>
    <t>"mč 205 :" 2,8*(4,02*2+5,4*2)-(1,77*1,45*2+0,8*2,0)-1*(4+5,4)</t>
  </si>
  <si>
    <t>"mč 206 :" 2,93*(0,86*2+1,89*2)-(0,7*2,0)</t>
  </si>
  <si>
    <t>"mč 207 :" 2,93*(3,27*2+2,65*2)-(0,87*1,5*2+0,7*2,0)-1*(1,1+2,6)</t>
  </si>
  <si>
    <t>"mč 208 :" 2,9*(2,65*2+2,8*2)-(1,8*1,5+0,7*2,0)-1,3*(0,7+1,1+0,9+0,6+1+2,3)</t>
  </si>
  <si>
    <t>"mč 208 WC :" 2,9*(1,36*2+0,8*2)-(0,7*2,0)-1,3*(0,4+0,73+1,2+0,73)</t>
  </si>
  <si>
    <t>"mč 209 :" 2,97*(4,69*2+2,03*2+0,66*2)-(1,5*1,5+1,2*1,5+0,8*2,0)-1*(0,6+0,46+0,6+0,5+2+0,5+0,9)</t>
  </si>
  <si>
    <t>"mč 210 : " 2,87*(4,87*2+4,46*2)-(2,06*1,5+0,8*2,0)-1*(1,5+4,2+4,4+3,1)</t>
  </si>
  <si>
    <t>"mč 211 :" 2,83*(8,79*2+5,26*2)-(0,84*1,5*4+2,06*1,5+0,8*2,0)-1*(3+4,8)-(2,8*4,4)</t>
  </si>
  <si>
    <t>"mč 301+201 :" 2,2*(6,7*2+2,0*2)-(0,8*2,0*2)</t>
  </si>
  <si>
    <t>"mč 307 :" 2,2*(4,5*2+4,31*2)-(0,8*2,0*2+0,6*2,0)-3</t>
  </si>
  <si>
    <t>62</t>
  </si>
  <si>
    <t>Úpravy povrchů vnější</t>
  </si>
  <si>
    <t>12</t>
  </si>
  <si>
    <t>622420110</t>
  </si>
  <si>
    <t>Omítka stěn vnější vápenocement. štuková, silikon nátěr stupeň složitosti 2, lešení</t>
  </si>
  <si>
    <t>"okolo vstup. dveří a skříně na fasádě :" 1,5+1,5</t>
  </si>
  <si>
    <t>94</t>
  </si>
  <si>
    <t>Lešení a stavební výtahy</t>
  </si>
  <si>
    <t>13</t>
  </si>
  <si>
    <t>941955001</t>
  </si>
  <si>
    <t>Lešení lehké pomocné, výška podlahy do 1,2 m</t>
  </si>
  <si>
    <t>95</t>
  </si>
  <si>
    <t>Dokončovací konstrukce na pozemních stavbách</t>
  </si>
  <si>
    <t>14</t>
  </si>
  <si>
    <t>952901111</t>
  </si>
  <si>
    <t>Vyčištění budov o výšce podlaží do 4 m 1PP</t>
  </si>
  <si>
    <t>"1PP :" 15,7+4,58+10,07+18,21</t>
  </si>
  <si>
    <t>"1NP :" 4,02+17,31+4,55+4,29+12,70+41,64+20,42+8,33+4,29+7,0+7,06+5,8</t>
  </si>
  <si>
    <t>"2NP :" 6,59+14,4+2,23+5,36+21,89+1,79+7,06+7,36+9,11+22,69+39,32</t>
  </si>
  <si>
    <t xml:space="preserve">909      </t>
  </si>
  <si>
    <t>Hzs-nezmeritelne stavebni prace stěhování nábytku</t>
  </si>
  <si>
    <t>h</t>
  </si>
  <si>
    <t>"5 dní 2-lidé :" 5*(8,0*2)</t>
  </si>
  <si>
    <t>96</t>
  </si>
  <si>
    <t>Bourání konstrukcí</t>
  </si>
  <si>
    <t>16</t>
  </si>
  <si>
    <t>968061125</t>
  </si>
  <si>
    <t>Vyvěšení dřevěných a plastových dveřních křídel pl. do 2 m2</t>
  </si>
  <si>
    <t>"vstup dveře 1NP :" 2</t>
  </si>
  <si>
    <t>17</t>
  </si>
  <si>
    <t>968062456</t>
  </si>
  <si>
    <t>Vybourání dřevěných dveřních zárubní pl. nad 2 m2</t>
  </si>
  <si>
    <t>"vstup dveře 1NP :" 1,6*2,1</t>
  </si>
  <si>
    <t>18</t>
  </si>
  <si>
    <t>973031151</t>
  </si>
  <si>
    <t>Vysekání výklenků zeď cihel. MVC, pl. nad 0,25 m2 rozvaděče</t>
  </si>
  <si>
    <t>"pozn.A :" 0,115*0,255*0,295</t>
  </si>
  <si>
    <t>"pozn.B :" 0,25*0,52*0,67</t>
  </si>
  <si>
    <t>"pozn.J :" 0,10*0,40*0,60</t>
  </si>
  <si>
    <t>19</t>
  </si>
  <si>
    <t>974031664</t>
  </si>
  <si>
    <t>Vysekání rýh zeď cihelná vtah. nosníků 15 x 15 cm</t>
  </si>
  <si>
    <t>"pozn.A :" 0</t>
  </si>
  <si>
    <t>"pozn.B :" 0,75</t>
  </si>
  <si>
    <t>"pozn.J :" 0,65</t>
  </si>
  <si>
    <t>20</t>
  </si>
  <si>
    <t>978059521</t>
  </si>
  <si>
    <t>Odsekání vnitřních obkladů stěn do 2 m2</t>
  </si>
  <si>
    <t>"mč 108 výměna poškozených obkladaček po elektroinstal :" 40*(0,2*0,3)</t>
  </si>
  <si>
    <t>99</t>
  </si>
  <si>
    <t>Staveništní přesun hmot</t>
  </si>
  <si>
    <t>999281111</t>
  </si>
  <si>
    <t>Přesun hmot pro opravy a údržbu do výšky 25 m</t>
  </si>
  <si>
    <t>t</t>
  </si>
  <si>
    <t>PSV</t>
  </si>
  <si>
    <t>766</t>
  </si>
  <si>
    <t>Konstrukce truhlářské</t>
  </si>
  <si>
    <t>22</t>
  </si>
  <si>
    <t>769 PC_D1</t>
  </si>
  <si>
    <t>D+M Vstupní plastové prosklené dveře 2-křídlé 1600x2100mm izolační 2-sklo, el. pohon</t>
  </si>
  <si>
    <t>ks</t>
  </si>
  <si>
    <t>23</t>
  </si>
  <si>
    <t>998766202</t>
  </si>
  <si>
    <t>Přesun hmot pro truhlářské konstr., výšky do 12 m</t>
  </si>
  <si>
    <t>%</t>
  </si>
  <si>
    <t>781</t>
  </si>
  <si>
    <t>Obklady keramické</t>
  </si>
  <si>
    <t>24</t>
  </si>
  <si>
    <t>781441906</t>
  </si>
  <si>
    <t>Oprava obkladů z obkladů hutných (pórovinových) glazovaných 300x200</t>
  </si>
  <si>
    <t>"mč 108 výměna poškozených obkladaček po elektroinstal :" 40</t>
  </si>
  <si>
    <t>25</t>
  </si>
  <si>
    <t>998781202</t>
  </si>
  <si>
    <t>Přesun hmot pro obklady keramické, výšky do 12 m</t>
  </si>
  <si>
    <t>784</t>
  </si>
  <si>
    <t>Malby</t>
  </si>
  <si>
    <t>26</t>
  </si>
  <si>
    <t>784402801</t>
  </si>
  <si>
    <t>Odstranění malby oškrábáním v místnosti H do 3,8 m</t>
  </si>
  <si>
    <t>27</t>
  </si>
  <si>
    <t>784191101</t>
  </si>
  <si>
    <t>Penetrace podkladu univerzální Primalex 1x</t>
  </si>
  <si>
    <t>28</t>
  </si>
  <si>
    <t>784195212</t>
  </si>
  <si>
    <t>Malba Primalex Plus, bílá, bez penetrace, 2 x</t>
  </si>
  <si>
    <t>"1NP :" 17,31+4,29+12,70+41,64+20,42+8,33+4,29+7,0+7,06+5,8</t>
  </si>
  <si>
    <t>"2NP :" 6,59+14,4+21,89+1,79+7,06+7,36+9,11+22,69+39,32</t>
  </si>
  <si>
    <t>29</t>
  </si>
  <si>
    <t>784195222</t>
  </si>
  <si>
    <t>Malba Primalex Plus, barva, bez penetrace, 2 x</t>
  </si>
  <si>
    <t>"mč 101 vnější omítka lokální oprava:" 2,77*2,4</t>
  </si>
  <si>
    <t>"mč 102 :" 2,77*(4,02*2+5,4*2)-1,5*(2,7+3,4+2,7)</t>
  </si>
  <si>
    <t>"mč 104 :" 3,22*(1,89*2+2,27*2)</t>
  </si>
  <si>
    <t>"mč 105+112 :" 3,19*(8,97*2+2,0*2)-1*(5,1+0,7+2,3+3,5+2,4+0,6+2,1)</t>
  </si>
  <si>
    <t>"mč 106 :" 2,83*(8,79*2+5,26*2)</t>
  </si>
  <si>
    <t>"mč 107 :" 2,87*(4,87*2+4,46*2)-1*(3+4,4+4,3)</t>
  </si>
  <si>
    <t>"mč 108 :" 2,97*(4,09*2+2,39*2)-1,5*(0,46+2+0,97+0,6+0,5+2+0,5+0,4)</t>
  </si>
  <si>
    <t>"mč 109 :" 2,97*(2,03*2+2,15*2)</t>
  </si>
  <si>
    <t>"mč 110 umývárna :" 2,9*(2,65*2+2,8*2)-1,3*(0,7+0,78+1,3+2,6+0,57)</t>
  </si>
  <si>
    <t>"mč 110 WC 2x :" 2*(2,9*(1,21*2+0,8*2))-2*(1,3*(1,1+0,76+1,1))</t>
  </si>
  <si>
    <t>"mč 111 :" 2,93*(3,27*2+2,65*2)-1*(1,1+2,6)</t>
  </si>
  <si>
    <t>"mč 201+202 :" 2,85*(10,83*2+2,0*2)-1*(0,58+0,4+2,81+2,4+1,1+2,5+5,6+0,3+0,3+2,46)</t>
  </si>
  <si>
    <t>"mč 203 :" 2,14*(1,09*2+1,89*2)</t>
  </si>
  <si>
    <t>"mč 204 :" 3,35*(2,38*2+1,89*2)</t>
  </si>
  <si>
    <t>"mč 205 :" 2,8*(4,02*2+5,4*2)-1*(4+5,4)</t>
  </si>
  <si>
    <t>"mč 206 :" 2,93*(0,86*2+1,89*2)</t>
  </si>
  <si>
    <t>"mč 207 :" 2,93*(3,27*2+2,65*2)-1*(1,1+2,6)</t>
  </si>
  <si>
    <t>"mč 208 :" 2,9*(2,65*2+2,8*2)-1,3*(0,7+1,1+0,9+0,6+1+2,3)</t>
  </si>
  <si>
    <t>"mč 208 WC :" 2,9*(1,36*2+0,8*2)-1,3*(0,4+0,73+1,2+0,73)</t>
  </si>
  <si>
    <t>"mč 209 :" 2,97*(4,69*2+2,03*2+0,66*2)-1*(0,6+0,46+0,6+0,5+2+0,5+0,9)</t>
  </si>
  <si>
    <t>"mč 210 :" 2,87*(4,87*2+4,46*2)-1*(1,5+4,2+4,4+3,1)</t>
  </si>
  <si>
    <t>"mč 211 :" 2,83*(8,79*2+5,26*2)-1*(3+4,8)-(2,8*4,4)</t>
  </si>
  <si>
    <t>"mč 301+201 :" 2,2*(6,7*2+2,0*2)</t>
  </si>
  <si>
    <t>"mč 307 :" 2,2*(4,5*2+4,31*2)-3</t>
  </si>
  <si>
    <t>30</t>
  </si>
  <si>
    <t>784011221</t>
  </si>
  <si>
    <t>Zakrytí předmětů, včetně odstranění včetně dodávky fólie tl. 0,04 mm</t>
  </si>
  <si>
    <t>"odhad na zakrytí stáv. vybavení :" 350,0</t>
  </si>
  <si>
    <t>31</t>
  </si>
  <si>
    <t>784011222</t>
  </si>
  <si>
    <t>Zakrytí podlah, včetně odstranění včetně papírové lepenky</t>
  </si>
  <si>
    <t>D96</t>
  </si>
  <si>
    <t>Přesuny suti a vybouraných hmot</t>
  </si>
  <si>
    <t>32</t>
  </si>
  <si>
    <t>979011111</t>
  </si>
  <si>
    <t>Svislá doprava suti a vybour. hmot za 2.NP a 1.PP</t>
  </si>
  <si>
    <t>33</t>
  </si>
  <si>
    <t>979011121</t>
  </si>
  <si>
    <t>Příplatek za každé další podlaží</t>
  </si>
  <si>
    <t>34</t>
  </si>
  <si>
    <t>979081111</t>
  </si>
  <si>
    <t>Odvoz suti a vybour. hmot na skládku do 1 km</t>
  </si>
  <si>
    <t>35</t>
  </si>
  <si>
    <t>979081121</t>
  </si>
  <si>
    <t>Příplatek k odvozu za každý další 1 km</t>
  </si>
  <si>
    <t>36</t>
  </si>
  <si>
    <t>979082111</t>
  </si>
  <si>
    <t>Vnitrostaveništní doprava suti do 10 m</t>
  </si>
  <si>
    <t>37</t>
  </si>
  <si>
    <t>979082121</t>
  </si>
  <si>
    <t>Příplatek k vnitrost. dopravě suti za dalších 5 m</t>
  </si>
  <si>
    <t>38</t>
  </si>
  <si>
    <t>979990101</t>
  </si>
  <si>
    <t>Poplatek za uložení směsi betonu a cihel skupina 170101 a 170102</t>
  </si>
  <si>
    <t>VN</t>
  </si>
  <si>
    <t>Vedlejší náklady</t>
  </si>
  <si>
    <t>39</t>
  </si>
  <si>
    <t>005121 R</t>
  </si>
  <si>
    <t>Zařízení staveniště, přesun zaměstnanců na staveniště</t>
  </si>
  <si>
    <t>Soubor</t>
  </si>
  <si>
    <t>D.1.4.g - Zařízení silnoproudé elektrotechniky</t>
  </si>
  <si>
    <t>PSV - Práce a dodávky PSV</t>
  </si>
  <si>
    <t xml:space="preserve">    741 - Elektroinstalace - silnoproud</t>
  </si>
  <si>
    <t xml:space="preserve">      7411 - Rozvaděče</t>
  </si>
  <si>
    <t xml:space="preserve">      7412 - Osvětlení</t>
  </si>
  <si>
    <t xml:space="preserve">      7413 - Kabeláž</t>
  </si>
  <si>
    <t xml:space="preserve">      7414 - Elektroinstalační materiál </t>
  </si>
  <si>
    <t xml:space="preserve">      7415 - Kabelové trasy</t>
  </si>
  <si>
    <t xml:space="preserve">      7416 - Ostatní </t>
  </si>
  <si>
    <t>Práce a dodávky PSV</t>
  </si>
  <si>
    <t>741</t>
  </si>
  <si>
    <t>Elektroinstalace - silnoproud</t>
  </si>
  <si>
    <t>7411</t>
  </si>
  <si>
    <t>Rozvaděče</t>
  </si>
  <si>
    <t>741210002</t>
  </si>
  <si>
    <t>Montáž rozvodnice oceloplechová nebo plastová běžná do 50 kg</t>
  </si>
  <si>
    <t>250095151</t>
  </si>
  <si>
    <t>M</t>
  </si>
  <si>
    <t>R201</t>
  </si>
  <si>
    <t>Rozvaděč RH, pro zapuštěnou montáž, neprůhledné dveře, počet řad 5, počet modulů v řadě 24, krytí IP30, PE+N, barva RAL9003, materiál : ocel-plech, výzbroj dle výkresové dokumentace</t>
  </si>
  <si>
    <t>1871503518</t>
  </si>
  <si>
    <t>741210001</t>
  </si>
  <si>
    <t>Montáž rozvodnice oceloplechová nebo plastová běžná do 20 kg</t>
  </si>
  <si>
    <t>-1389209775</t>
  </si>
  <si>
    <t>R206</t>
  </si>
  <si>
    <t>Elektroměrový rozvaděč pro přímé měření energií, 1x 3f elektroměr s HDO, jistič B32/3, přívod do 16mm2, zatížení do 40A, krytí IP43, provedení pro EG.D</t>
  </si>
  <si>
    <t>-626905847</t>
  </si>
  <si>
    <t>R202</t>
  </si>
  <si>
    <t>Rozvaděč RP2.1, plastový rozvaděč na omítku, bílé plast. dveře, 3 řady, 39 modulů, IP30, výzbroj dle výkresové dokumentace</t>
  </si>
  <si>
    <t>-1816288100</t>
  </si>
  <si>
    <t>R203</t>
  </si>
  <si>
    <t>Rozvaděč RP2.2, plastový rozvaděč na omítku, bílé plast. dveře, 2 řady, 26 modulů, IP30, výzbroj dle výkresové dokumentace</t>
  </si>
  <si>
    <t>-1357785553</t>
  </si>
  <si>
    <t>R204</t>
  </si>
  <si>
    <t>Rozvaděč RP3.1, pod omítku, plech.dveře, šroubová svorkovnice, řad 3, modulů 36+6, IP30, výzbroj dle výkresové dokumentace</t>
  </si>
  <si>
    <t>-1030385906</t>
  </si>
  <si>
    <t>R205</t>
  </si>
  <si>
    <t>Rozvaděč RPS1.1, pro nástěnnou montáž, krytí IP65, průhledné dveře, počet řad 2, počet modulů v řadě 12, PE+N, barva šedá, materiál ABS, výzbroj dle výkresové dokumentace</t>
  </si>
  <si>
    <t>29761109</t>
  </si>
  <si>
    <t>R217</t>
  </si>
  <si>
    <t>Rozvaděč R-SKLAD, pro nástěnnou montáž, krytí IP65, průhledné dveře, počet řad 3, počet modulů v řadě 12, PE+N, barva šedá, materiál ABS, výzbroj dle výkresové dokumentace</t>
  </si>
  <si>
    <t>1624375939</t>
  </si>
  <si>
    <t>R214</t>
  </si>
  <si>
    <t>Rozvaděč plastový vestavný 295x255x115mm, zámek čtyřhran 6x6mm, prázdná skříň - pro TOTAL STOP</t>
  </si>
  <si>
    <t>-1630250244</t>
  </si>
  <si>
    <t>7412</t>
  </si>
  <si>
    <t>Osvětlení</t>
  </si>
  <si>
    <t>741372062</t>
  </si>
  <si>
    <t>Montáž svítidlo LED interiérové přisazené stropní hranaté nebo kruhové přes 0,09 do 0,36 m2 se zapojením vodičů</t>
  </si>
  <si>
    <t>-1285569555</t>
  </si>
  <si>
    <t>R01</t>
  </si>
  <si>
    <t>LED PANEL PŘISAZENÝ, 230/34W, 4500lm, 3800K, 600x600mm, UGR&lt;19, IP40, ozn. A0</t>
  </si>
  <si>
    <t>-1908739486</t>
  </si>
  <si>
    <t>R02</t>
  </si>
  <si>
    <t>LED PANEL PŘISAZENÝ, 230/50W, 6400lm, 3800K, 600x600mm, UGR&lt;19, IP40, ozn. A1</t>
  </si>
  <si>
    <t>-1728164975</t>
  </si>
  <si>
    <t>R03</t>
  </si>
  <si>
    <t>LED PANEL PŘISAZENÝ, 230/50W, 6400lm, 3800K, 600x600mm, DALI stmívatelný, UGR&lt;19, IP40, ozn. A1D</t>
  </si>
  <si>
    <t>1987480148</t>
  </si>
  <si>
    <t>R04</t>
  </si>
  <si>
    <t>LED PANEL PŘISAZENÝ, 230V/35W, 4500lm, 3800K, 1200x300mm, DALI stmívatelný, UGR&lt;19, IP40, ozn. A2D</t>
  </si>
  <si>
    <t>-1084726124</t>
  </si>
  <si>
    <t>R05</t>
  </si>
  <si>
    <t>LED PANEL PŘISAZENÝ, 230V/50W, 6100lm, 3800K, 1200x300mm, UGR&lt;19, IP40, ozn. A3</t>
  </si>
  <si>
    <t>1020164099</t>
  </si>
  <si>
    <t>R06</t>
  </si>
  <si>
    <t>LED PANEL PŘISAZENÝ, 230V/50W, 6100lm, 3800K, 1200x300mm, DALI stmívatelný, UGR&lt;19, IP40, ozn. A3D</t>
  </si>
  <si>
    <t>-1641093651</t>
  </si>
  <si>
    <t>R07</t>
  </si>
  <si>
    <t>LED SVÍTIDLO PŘISAZENÉ, 230V/25W, 3800lm, 4000K, 1210x110mm, IP54, ozn. B1</t>
  </si>
  <si>
    <t>-1860524548</t>
  </si>
  <si>
    <t>R08</t>
  </si>
  <si>
    <t>LED SVÍTIDLO PŘISAZENÉ, 230V/47W, 7200lm, 4000K, 1500x110mm, IP54, ozn. B3</t>
  </si>
  <si>
    <t>967122065</t>
  </si>
  <si>
    <t>R09</t>
  </si>
  <si>
    <t>LED SVÍTIDLO PŘISAZENÉ, 230V/47W, 7200lm, 4000K, 1500x110mm, DALI stmívatelný, IP54, ozn. B3D</t>
  </si>
  <si>
    <t>-1946389568</t>
  </si>
  <si>
    <t>R10</t>
  </si>
  <si>
    <t>LED SVÍTIDLO PŘISAZENÉ, 230V/27W, 3000lm, 4000K, kryt opál PMMA Ø375mm, IP44, ozn. C1</t>
  </si>
  <si>
    <t>2057700445</t>
  </si>
  <si>
    <t>R12</t>
  </si>
  <si>
    <t>LED SVÍTIDLO PRACHOTĚSNÉ, 230V/20W, 2750lm, 4000K, 675x135mm, IP65, ozn. D1</t>
  </si>
  <si>
    <t>-4961298</t>
  </si>
  <si>
    <t>R13</t>
  </si>
  <si>
    <t>LED SVÍTIDLO PRACHOTĚSNÉ, 230V/32W, 4600lm, 4000K, 1575x84mm, IP65, ozn. D2</t>
  </si>
  <si>
    <t>818639874</t>
  </si>
  <si>
    <t>741372063</t>
  </si>
  <si>
    <t>Montáž svítidlo LED exteriérové přisazené nástěnné hranaté nebo kruhové se zapojením vodičů</t>
  </si>
  <si>
    <t>1865345880</t>
  </si>
  <si>
    <t>R15</t>
  </si>
  <si>
    <t>LED svítidlo přisazené exteriérové, 230V/16W, 1395lm, 4000K, kryt průměr 300mm, bílé, IP66, ozn. E1</t>
  </si>
  <si>
    <t>24386266</t>
  </si>
  <si>
    <t>741372061</t>
  </si>
  <si>
    <t>Montáž svítidlo LED interiérové přisazené stropní hranaté nebo kruhové do 0,09 m2 se zapojením vodičů</t>
  </si>
  <si>
    <t>-360706247</t>
  </si>
  <si>
    <t>R11</t>
  </si>
  <si>
    <t>Nouzové LED svítidlo 230V/1W, 170lm, IP65, autonomie 1h, svítící při výpadku, bílé, ozn. N1</t>
  </si>
  <si>
    <t>-741748930</t>
  </si>
  <si>
    <t>741372021</t>
  </si>
  <si>
    <t>Montáž svítidlo LED interiérové přisazené nástěnné hranaté nebo kruhové do 0,09 m2 se zapojením vodičů</t>
  </si>
  <si>
    <t>-1228090287</t>
  </si>
  <si>
    <t>R14</t>
  </si>
  <si>
    <t>LED koupelnové osvětlení nad zrcadlo, 12W, 900lm, 4000K, IP44, 60cm, stříbrné, ozn. Z1</t>
  </si>
  <si>
    <t>-220876090</t>
  </si>
  <si>
    <t>7413</t>
  </si>
  <si>
    <t>Kabeláž</t>
  </si>
  <si>
    <t>741122624</t>
  </si>
  <si>
    <t>Montáž kabel Cu plný kulatý žíla 4x16 až 25 mm2 uložený pevně (např. CYKY)</t>
  </si>
  <si>
    <t>939299376</t>
  </si>
  <si>
    <t>R301</t>
  </si>
  <si>
    <t>Kabel CYKY-J 4x16</t>
  </si>
  <si>
    <t>97777534</t>
  </si>
  <si>
    <t>R320</t>
  </si>
  <si>
    <t>Kabel 1-CXKH-R 4x16, B2ca,s1,d1</t>
  </si>
  <si>
    <t>1095644276</t>
  </si>
  <si>
    <t>741122642</t>
  </si>
  <si>
    <t>Montáž kabel Cu plný kulatý žíla 5x4 až 6 mm2 uložený pevně (např. CYKY)</t>
  </si>
  <si>
    <t>-1837711176</t>
  </si>
  <si>
    <t>R302</t>
  </si>
  <si>
    <t>Kabel CYKY-J 5x6</t>
  </si>
  <si>
    <t>-618202696</t>
  </si>
  <si>
    <t>R321</t>
  </si>
  <si>
    <t>Kabel 1-CXKH-R 5x6, B2ca,s1,d1</t>
  </si>
  <si>
    <t>22217366</t>
  </si>
  <si>
    <t>741122641</t>
  </si>
  <si>
    <t>Montáž kabel Cu plný kulatý žíla 5x1,5 až 2,5 mm2 uložený pevně (např. CYKY)</t>
  </si>
  <si>
    <t>354371798</t>
  </si>
  <si>
    <t>R304</t>
  </si>
  <si>
    <t>Kabel CYKY-J 5x2,5</t>
  </si>
  <si>
    <t>-1608547429</t>
  </si>
  <si>
    <t>R325</t>
  </si>
  <si>
    <t>Kabel 1-CXKH-R 5x2,5, B2ca,s1,d1</t>
  </si>
  <si>
    <t>-2007241417</t>
  </si>
  <si>
    <t>R305</t>
  </si>
  <si>
    <t>Kabel CYKY-J 5x1,5</t>
  </si>
  <si>
    <t>-557478254</t>
  </si>
  <si>
    <t>40</t>
  </si>
  <si>
    <t>R709</t>
  </si>
  <si>
    <t>Kabel 1-CXKH-R 5x1,5, B2ca,s1,d1</t>
  </si>
  <si>
    <t>1773508164</t>
  </si>
  <si>
    <t>41</t>
  </si>
  <si>
    <t>741122621</t>
  </si>
  <si>
    <t>Montáž kabel Cu plný kulatý žíla 4x1,5 až 4 mm2 uložený pevně (např. CYKY)</t>
  </si>
  <si>
    <t>-472861236</t>
  </si>
  <si>
    <t>42</t>
  </si>
  <si>
    <t>R350</t>
  </si>
  <si>
    <t>Kabel CYKY-J 4x1,5</t>
  </si>
  <si>
    <t>-1172266263</t>
  </si>
  <si>
    <t>43</t>
  </si>
  <si>
    <t>741122611</t>
  </si>
  <si>
    <t>Montáž kabel Cu plný kulatý žíla 3x1,5 až 6 mm2 uložený pevně (např. CYKY)</t>
  </si>
  <si>
    <t>1267798049</t>
  </si>
  <si>
    <t>44</t>
  </si>
  <si>
    <t>R306</t>
  </si>
  <si>
    <t>Kabel CYKY-J 3x2,5</t>
  </si>
  <si>
    <t>-1072218112</t>
  </si>
  <si>
    <t>45</t>
  </si>
  <si>
    <t>R322</t>
  </si>
  <si>
    <t>Kabel 1-CXKH-R 3x2,5, B2ca,s1,d1</t>
  </si>
  <si>
    <t>-1981584715</t>
  </si>
  <si>
    <t>46</t>
  </si>
  <si>
    <t>R307</t>
  </si>
  <si>
    <t>Kabel CYKY-J 3x1,5</t>
  </si>
  <si>
    <t>498334266</t>
  </si>
  <si>
    <t>47</t>
  </si>
  <si>
    <t>R308</t>
  </si>
  <si>
    <t>Kabel CYKY-O 3x1,5</t>
  </si>
  <si>
    <t>-1086849801</t>
  </si>
  <si>
    <t>48</t>
  </si>
  <si>
    <t>R323</t>
  </si>
  <si>
    <t>Kabel 1-CXKH-R 3x1,5 (-J), B2ca,s1,d1</t>
  </si>
  <si>
    <t>979156739</t>
  </si>
  <si>
    <t>49</t>
  </si>
  <si>
    <t>R324</t>
  </si>
  <si>
    <t>Kabel 1-CXKH-R 3x1,5 (-O), B2ca,s1,d1</t>
  </si>
  <si>
    <t>-741978075</t>
  </si>
  <si>
    <t>50</t>
  </si>
  <si>
    <t>741122011</t>
  </si>
  <si>
    <t>Montáž kabel Cu bez ukončení uložený pod omítku plný kulatý 2x1,5 až 2,5 mm2 (např. CYKY)</t>
  </si>
  <si>
    <t>739029099</t>
  </si>
  <si>
    <t>51</t>
  </si>
  <si>
    <t>R326</t>
  </si>
  <si>
    <t>Kabel CYKY-O 2x1,5</t>
  </si>
  <si>
    <t>2088876661</t>
  </si>
  <si>
    <t>52</t>
  </si>
  <si>
    <t>R311</t>
  </si>
  <si>
    <t>Kabel 1-CSKH-V180 P60R 2x1,5</t>
  </si>
  <si>
    <t>1222680637</t>
  </si>
  <si>
    <t>53</t>
  </si>
  <si>
    <t>741120301</t>
  </si>
  <si>
    <t>Montáž vodič Cu izolovaný plný a laněný s PVC pláštěm žíla 0,55-16 mm2 pevně (např. CY, CHAH-V)</t>
  </si>
  <si>
    <t>-271710009</t>
  </si>
  <si>
    <t>54</t>
  </si>
  <si>
    <t>R312</t>
  </si>
  <si>
    <t>Vodič H07V-U 16 zelenožlutá</t>
  </si>
  <si>
    <t>-181161051</t>
  </si>
  <si>
    <t>55</t>
  </si>
  <si>
    <t>R309</t>
  </si>
  <si>
    <t>Vodič H07V-U 4 zelenožlutá</t>
  </si>
  <si>
    <t>1456603098</t>
  </si>
  <si>
    <t>56</t>
  </si>
  <si>
    <t>741130006</t>
  </si>
  <si>
    <t>Ukončení vodič izolovaný do 16 mm2 v rozváděči nebo na přístroji</t>
  </si>
  <si>
    <t>-559732049</t>
  </si>
  <si>
    <t>57</t>
  </si>
  <si>
    <t>741130004</t>
  </si>
  <si>
    <t>Ukončení vodič izolovaný do 6 mm2 v rozváděči nebo na přístroji</t>
  </si>
  <si>
    <t>1518038807</t>
  </si>
  <si>
    <t>58</t>
  </si>
  <si>
    <t>741130003</t>
  </si>
  <si>
    <t>Ukončení vodič izolovaný do 4 mm2 v rozváděči nebo na přístroji</t>
  </si>
  <si>
    <t>-1260378110</t>
  </si>
  <si>
    <t>59</t>
  </si>
  <si>
    <t>741130001</t>
  </si>
  <si>
    <t>Ukončení vodič izolovaný do 2,5 mm2 v rozváděči nebo na přístroji</t>
  </si>
  <si>
    <t>-143024530</t>
  </si>
  <si>
    <t>7414</t>
  </si>
  <si>
    <t xml:space="preserve">Elektroinstalační materiál </t>
  </si>
  <si>
    <t>60</t>
  </si>
  <si>
    <t>741313001</t>
  </si>
  <si>
    <t>Montáž zásuvka (polo)zapuštěná bezšroubové připojení 2P+PE se zapojením vodičů</t>
  </si>
  <si>
    <t>-1187135774</t>
  </si>
  <si>
    <t>R101</t>
  </si>
  <si>
    <t>Zásuvka jednonásobná 2P+PE, 230V/16A, s ochranným kolíkem a clonkami, bílá</t>
  </si>
  <si>
    <t>-1666532249</t>
  </si>
  <si>
    <t>R505</t>
  </si>
  <si>
    <t>Zásuvka jednonásobná 2P+PE, 230V/16A, s ochranným kolíkem a přepěťovou ochranou T3, bílá</t>
  </si>
  <si>
    <t>-958846082</t>
  </si>
  <si>
    <t>63</t>
  </si>
  <si>
    <t>R508</t>
  </si>
  <si>
    <t>Zásuvka jednonásobná 2P+PE, 230V/16A, s clonkami, ochranným kolíkem a víčkem, IP44, bílá</t>
  </si>
  <si>
    <t>-1470087099</t>
  </si>
  <si>
    <t>64</t>
  </si>
  <si>
    <t>R114</t>
  </si>
  <si>
    <t>Zásuvka 2P+PE, 230V/16A, s ochranným kolíkem a clonkami, modul 45x45mm pro montáž do parapetního kanálu, bílá</t>
  </si>
  <si>
    <t>-635917494</t>
  </si>
  <si>
    <t>65</t>
  </si>
  <si>
    <t>741313003</t>
  </si>
  <si>
    <t>Montáž zásuvka (polo)zapuštěná bezšroubové připojení 2x(2P+PE) dvojnásobná se zapojením vodičů</t>
  </si>
  <si>
    <t>1605437750</t>
  </si>
  <si>
    <t>66</t>
  </si>
  <si>
    <t>R102</t>
  </si>
  <si>
    <t>Zásuvka dvojnásobná 2x(2P+PE), 230V/16A, s ochranným kolíkem, clonkami a natočenou dutinou, bílá</t>
  </si>
  <si>
    <t>1705410811</t>
  </si>
  <si>
    <t>67</t>
  </si>
  <si>
    <t>741313231</t>
  </si>
  <si>
    <t>Montáž zásuvek průmyslových nástěnných provedení IP 44 2P+PE 16 A se zapojením vodičů</t>
  </si>
  <si>
    <t>394500819</t>
  </si>
  <si>
    <t>68</t>
  </si>
  <si>
    <t>R111</t>
  </si>
  <si>
    <t>Zásuvka jednonásobná 2P+PE, 230V/16A, nástěnná, s ochranným kolíkem a víčkem, šedá, IP54</t>
  </si>
  <si>
    <t>379716397</t>
  </si>
  <si>
    <t>69</t>
  </si>
  <si>
    <t>741313201</t>
  </si>
  <si>
    <t>Montáž zásuvek průmyslových nástěnných provedení IP 67 2P+PE 16 A se zapojením vodičů</t>
  </si>
  <si>
    <t>-562217251</t>
  </si>
  <si>
    <t>70</t>
  </si>
  <si>
    <t>R112</t>
  </si>
  <si>
    <t xml:space="preserve">Zásuvka nástěnná 230V/16A/2P+PE, 6h, IP67, MENNEKES typ 1192 </t>
  </si>
  <si>
    <t>786288278</t>
  </si>
  <si>
    <t>71</t>
  </si>
  <si>
    <t>741313251</t>
  </si>
  <si>
    <t>Montáž zásuvek průmyslových nástěnných provedení IP 44 3P+N+PE 16 A se zapojením vodičů</t>
  </si>
  <si>
    <t>-1636486296</t>
  </si>
  <si>
    <t>72</t>
  </si>
  <si>
    <t>R113</t>
  </si>
  <si>
    <t>Zásuvka nástěnná 3P+N+PE, 400V/16A, IP44</t>
  </si>
  <si>
    <t>-789219166</t>
  </si>
  <si>
    <t>73</t>
  </si>
  <si>
    <t>741313252</t>
  </si>
  <si>
    <t>Montáž zásuvek průmyslových nástěnných provedení IP 44 3P+N+PE 32 A se zapojením vodičů</t>
  </si>
  <si>
    <t>-1732080434</t>
  </si>
  <si>
    <t>74</t>
  </si>
  <si>
    <t>R190</t>
  </si>
  <si>
    <t>Zásuvka nástěnná 3P+N+PE, 400V/32A, IP44</t>
  </si>
  <si>
    <t>-424202939</t>
  </si>
  <si>
    <t>75</t>
  </si>
  <si>
    <t>R103</t>
  </si>
  <si>
    <t>Rámeček jednonásobný, bílá</t>
  </si>
  <si>
    <t>158589014</t>
  </si>
  <si>
    <t>76</t>
  </si>
  <si>
    <t>R104</t>
  </si>
  <si>
    <t>Rámeček dvojnásobný vodorovný, bílá</t>
  </si>
  <si>
    <t>93659505</t>
  </si>
  <si>
    <t>77</t>
  </si>
  <si>
    <t>R105</t>
  </si>
  <si>
    <t>Rámeček čtyřnásobný vodorovný, bílá</t>
  </si>
  <si>
    <t>-1793153465</t>
  </si>
  <si>
    <t>78</t>
  </si>
  <si>
    <t>R106</t>
  </si>
  <si>
    <t>Rámeček pětinásobný vodorovný, bílá</t>
  </si>
  <si>
    <t>727222214</t>
  </si>
  <si>
    <t>79</t>
  </si>
  <si>
    <t>R107</t>
  </si>
  <si>
    <t>Krabice přístrojová pro nástěnnou montáž zásuvky 2x230V, bílá</t>
  </si>
  <si>
    <t>2101149835</t>
  </si>
  <si>
    <t>80</t>
  </si>
  <si>
    <t>R108</t>
  </si>
  <si>
    <t>Distanční rámeček pro dvojzásuvku 230V, bílá</t>
  </si>
  <si>
    <t>612261968</t>
  </si>
  <si>
    <t>81</t>
  </si>
  <si>
    <t>R109</t>
  </si>
  <si>
    <t>Krabice pro nástěnnou montáž přístrojů, bílá</t>
  </si>
  <si>
    <t>-1605309952</t>
  </si>
  <si>
    <t>82</t>
  </si>
  <si>
    <t>R110</t>
  </si>
  <si>
    <t>Distanční rámeček pro nástěnnou montáž přístrojů, bílá</t>
  </si>
  <si>
    <t>-1730930666</t>
  </si>
  <si>
    <t>83</t>
  </si>
  <si>
    <t>741310101</t>
  </si>
  <si>
    <t>Montáž spínač (polo)zapuštěný bezšroubové připojení 1-jednopólový se zapojením vodičů</t>
  </si>
  <si>
    <t>-448165276</t>
  </si>
  <si>
    <t>84</t>
  </si>
  <si>
    <t>R120</t>
  </si>
  <si>
    <t>Přístroj spínače jednopólového, řazení 1, 230V/10A</t>
  </si>
  <si>
    <t>-1923718071</t>
  </si>
  <si>
    <t>85</t>
  </si>
  <si>
    <t>741310121</t>
  </si>
  <si>
    <t>Montáž přepínač (polo)zapuštěný bezšroubové připojení 5-seriový se zapojením vodičů</t>
  </si>
  <si>
    <t>-258758873</t>
  </si>
  <si>
    <t>86</t>
  </si>
  <si>
    <t>R121</t>
  </si>
  <si>
    <t>Přístroj přepínače sériového, řazení 5, 230V/10A</t>
  </si>
  <si>
    <t>-78816071</t>
  </si>
  <si>
    <t>87</t>
  </si>
  <si>
    <t>741310122</t>
  </si>
  <si>
    <t>Montáž přepínač (polo)zapuštěný bezšroubové připojení 6-střídavý se zapojením vodičů</t>
  </si>
  <si>
    <t>1837494961</t>
  </si>
  <si>
    <t>88</t>
  </si>
  <si>
    <t>R122</t>
  </si>
  <si>
    <t>Přístroj přepínače střídavého, řazení 6, 230V/10A</t>
  </si>
  <si>
    <t>1073685525</t>
  </si>
  <si>
    <t>89</t>
  </si>
  <si>
    <t>741310001</t>
  </si>
  <si>
    <t>Montáž spínač nástěnný 1-jednopólový prostředí normální se zapojením vodičů</t>
  </si>
  <si>
    <t>256828723</t>
  </si>
  <si>
    <t>90</t>
  </si>
  <si>
    <t>R124</t>
  </si>
  <si>
    <t xml:space="preserve">Spínač jednopólový, řazení 1, 230V/10A, nástěnná montáž, IP54, kompletní přístroj, šedá </t>
  </si>
  <si>
    <t>-21126974</t>
  </si>
  <si>
    <t>91</t>
  </si>
  <si>
    <t>741310021</t>
  </si>
  <si>
    <t>Montáž přepínač nástěnný 5-sériový prostředí normální se zapojením vodičů</t>
  </si>
  <si>
    <t>-961556522</t>
  </si>
  <si>
    <t>92</t>
  </si>
  <si>
    <t>R127</t>
  </si>
  <si>
    <t xml:space="preserve">Přepínač sériový, řazení 5, 230V/10A, nástěnná montáž, IP54, kompletní přístroj, šedá </t>
  </si>
  <si>
    <t>-1671463938</t>
  </si>
  <si>
    <t>93</t>
  </si>
  <si>
    <t>741310022</t>
  </si>
  <si>
    <t>Montáž přepínač nástěnný 6-střídavý prostředí normální se zapojením vodičů</t>
  </si>
  <si>
    <t>-18141073</t>
  </si>
  <si>
    <t>R125</t>
  </si>
  <si>
    <t xml:space="preserve">Přepínač střídavý, řazení 6, 230V/10A, nástěnná montáž, IP54, kompletní přístroj, šedá </t>
  </si>
  <si>
    <t>-1224825729</t>
  </si>
  <si>
    <t>741310025</t>
  </si>
  <si>
    <t>Montáž přepínač nástěnný 7-křížový prostředí normální se zapojením vodičů</t>
  </si>
  <si>
    <t>-1670807006</t>
  </si>
  <si>
    <t>R126</t>
  </si>
  <si>
    <t xml:space="preserve">Přepínač křížový, řazení 7, 230V/10A, nástěnná montáž, IP54, kompletní přístroj, šedá </t>
  </si>
  <si>
    <t>-1697634689</t>
  </si>
  <si>
    <t>97</t>
  </si>
  <si>
    <t>741310401</t>
  </si>
  <si>
    <t>Montáž spínač tří/čtyřpólový nástěnný do 16 A prostředí normální se zapojením vodičů</t>
  </si>
  <si>
    <t>1679748246</t>
  </si>
  <si>
    <t>98</t>
  </si>
  <si>
    <t>R191</t>
  </si>
  <si>
    <t>Vačkový vypínač 3pól. 16A IP66/IP67/IP69 nástěnný, plastová krabice</t>
  </si>
  <si>
    <t>2041068358</t>
  </si>
  <si>
    <t>Montáž regulátoru DALI se zapojením vodičů</t>
  </si>
  <si>
    <t>-259857111</t>
  </si>
  <si>
    <t>100</t>
  </si>
  <si>
    <t>R128</t>
  </si>
  <si>
    <t>Přístroj regulátoru výkonového pro systém DALI, pro otočné ovládání a tlačítkové spínání 230V/50-60Hz</t>
  </si>
  <si>
    <t>1889357297</t>
  </si>
  <si>
    <t>101</t>
  </si>
  <si>
    <t>R129</t>
  </si>
  <si>
    <t>Kryt stmívače s otočným ovladačem, bílá</t>
  </si>
  <si>
    <t>1157008641</t>
  </si>
  <si>
    <t>102</t>
  </si>
  <si>
    <t>R132</t>
  </si>
  <si>
    <t>Kryt spínače jednoduchý, bílá</t>
  </si>
  <si>
    <t>-1319594765</t>
  </si>
  <si>
    <t>103</t>
  </si>
  <si>
    <t>R133</t>
  </si>
  <si>
    <t>Kryt spínače dělený, bílá</t>
  </si>
  <si>
    <t>1467652976</t>
  </si>
  <si>
    <t>104</t>
  </si>
  <si>
    <t>741311004</t>
  </si>
  <si>
    <t>Montáž čidlo pohybu nástěnné se zapojením vodičů</t>
  </si>
  <si>
    <t>437519027</t>
  </si>
  <si>
    <t>105</t>
  </si>
  <si>
    <t>R169</t>
  </si>
  <si>
    <t>Čidlo pohybu MD 200° 12m 1000W 4,5A IP44 bílá, 200°, nástěnné</t>
  </si>
  <si>
    <t>-1675584308</t>
  </si>
  <si>
    <t>106</t>
  </si>
  <si>
    <t>741311071</t>
  </si>
  <si>
    <t>Montáž tlačítka nouzového zastavení/vypnutí přisazeného nebo nástěnného se zapojením vodičů</t>
  </si>
  <si>
    <t>66495270</t>
  </si>
  <si>
    <t>107</t>
  </si>
  <si>
    <t>R216</t>
  </si>
  <si>
    <t>Tlačítko na povrch se sklem, 1NO+1NC 3A 230V, 120x120x50mm, IP55</t>
  </si>
  <si>
    <t>-817279379</t>
  </si>
  <si>
    <t>108</t>
  </si>
  <si>
    <t>R506</t>
  </si>
  <si>
    <t>Montáž přepěťové ochrany</t>
  </si>
  <si>
    <t>-1154427275</t>
  </si>
  <si>
    <t>109</t>
  </si>
  <si>
    <t>R507</t>
  </si>
  <si>
    <t>Modul přepěťové ochrany, typ 3, akustická signalizace, 255V</t>
  </si>
  <si>
    <t>-1672136497</t>
  </si>
  <si>
    <t>110</t>
  </si>
  <si>
    <t>977132111</t>
  </si>
  <si>
    <t>Vyvrtání otvorů pro elektroinstalační krabice ve stěnách z cihel hloubky do 60 mm</t>
  </si>
  <si>
    <t>1083262559</t>
  </si>
  <si>
    <t>111</t>
  </si>
  <si>
    <t>741112061</t>
  </si>
  <si>
    <t>Montáž krabice přístrojová zapuštěná plastová kruhová</t>
  </si>
  <si>
    <t>571723040</t>
  </si>
  <si>
    <t>112</t>
  </si>
  <si>
    <t>R131</t>
  </si>
  <si>
    <t>Instalační přístrojová krabice, průměr 70mm, hloubka 45mm, PVC</t>
  </si>
  <si>
    <t>-805432682</t>
  </si>
  <si>
    <t>113</t>
  </si>
  <si>
    <t>R168</t>
  </si>
  <si>
    <t>Krabice univerzální pod omítku, barva šedá</t>
  </si>
  <si>
    <t>-1372717695</t>
  </si>
  <si>
    <t>114</t>
  </si>
  <si>
    <t>741112021</t>
  </si>
  <si>
    <t>Montáž krabice nástěnná plastová čtyřhranná do 100x100 mm</t>
  </si>
  <si>
    <t>-139765095</t>
  </si>
  <si>
    <t>115</t>
  </si>
  <si>
    <t>R130</t>
  </si>
  <si>
    <t>Odbočná hranatá krabice 75x75x36mm, světle šedá, Polyetylén, PE</t>
  </si>
  <si>
    <t>-2030576237</t>
  </si>
  <si>
    <t>116</t>
  </si>
  <si>
    <t>R163</t>
  </si>
  <si>
    <t>Montáž ekvipotenciální přípojnice</t>
  </si>
  <si>
    <t>630282917</t>
  </si>
  <si>
    <t>117</t>
  </si>
  <si>
    <t>R164</t>
  </si>
  <si>
    <t>MET/HOP ekvipotenciální přípojnice pro vodiče 4x 6mm2, 6x 16mm2, 2x 95 mm2, páskový zemnič 30x4mm/drát průměr 8-12mm, včetně krytu</t>
  </si>
  <si>
    <t>-868320328</t>
  </si>
  <si>
    <t>118</t>
  </si>
  <si>
    <t>R165</t>
  </si>
  <si>
    <t>Krabicová svorka 2x0,5-2,5mm2 transparentní/bílá</t>
  </si>
  <si>
    <t>2091999804</t>
  </si>
  <si>
    <t>119</t>
  </si>
  <si>
    <t>R166</t>
  </si>
  <si>
    <t>Krabicová svorka 3x0,5-2,5mm2 transparentní/oranžová</t>
  </si>
  <si>
    <t>1602173575</t>
  </si>
  <si>
    <t>120</t>
  </si>
  <si>
    <t>R167</t>
  </si>
  <si>
    <t>Krabicová svorka 5x0,5-2,5mm2 transparentní/žlutá</t>
  </si>
  <si>
    <t>274783375</t>
  </si>
  <si>
    <t>121</t>
  </si>
  <si>
    <t>R500</t>
  </si>
  <si>
    <t>Montáž bezpečnostní tabulky</t>
  </si>
  <si>
    <t>-118870867</t>
  </si>
  <si>
    <t>122</t>
  </si>
  <si>
    <t>R501</t>
  </si>
  <si>
    <t>Fotoluminiscenční tabulka pro značení únikových cest ČSN ISO 17398</t>
  </si>
  <si>
    <t>715754343</t>
  </si>
  <si>
    <t>123</t>
  </si>
  <si>
    <t>R162</t>
  </si>
  <si>
    <t>D+M Podružný elektroinstalační a spojovací materiál</t>
  </si>
  <si>
    <t>kpl</t>
  </si>
  <si>
    <t>-1007020592</t>
  </si>
  <si>
    <t>7415</t>
  </si>
  <si>
    <t>Kabelové trasy</t>
  </si>
  <si>
    <t>124</t>
  </si>
  <si>
    <t>741110513</t>
  </si>
  <si>
    <t>Montáž lišta a kanálek vkládací šířky přes 120 do 180 mm s víčkem</t>
  </si>
  <si>
    <t>-1496687131</t>
  </si>
  <si>
    <t>125</t>
  </si>
  <si>
    <t>R115</t>
  </si>
  <si>
    <t>Dvoukomorový elektroinstalační kanál 160x65mm, pro montáž přístrojů 45x45mm, bílá</t>
  </si>
  <si>
    <t>-719972805</t>
  </si>
  <si>
    <t>126</t>
  </si>
  <si>
    <t>R116</t>
  </si>
  <si>
    <t>Roh vnitřní pro dvoukomorový kanál</t>
  </si>
  <si>
    <t>1636829682</t>
  </si>
  <si>
    <t>127</t>
  </si>
  <si>
    <t>R117</t>
  </si>
  <si>
    <t>Kryt koncový pro dvoukomorový kanál</t>
  </si>
  <si>
    <t>-1236664926</t>
  </si>
  <si>
    <t>128</t>
  </si>
  <si>
    <t>R118</t>
  </si>
  <si>
    <t>Kryt spojovací pro dvoukomorový kanál</t>
  </si>
  <si>
    <t>2041073019</t>
  </si>
  <si>
    <t>129</t>
  </si>
  <si>
    <t>R119</t>
  </si>
  <si>
    <t>Kryt odbočný pro dvoukomorový kanál</t>
  </si>
  <si>
    <t>-846203177</t>
  </si>
  <si>
    <t>130</t>
  </si>
  <si>
    <t>741110512</t>
  </si>
  <si>
    <t>Montáž lišta a kanálek vkládací šířky přes 60 do 120 mm s víčkem</t>
  </si>
  <si>
    <t>1601971155</t>
  </si>
  <si>
    <t>131</t>
  </si>
  <si>
    <t>R181</t>
  </si>
  <si>
    <t>Elektroinstalační kanál 90x55mm, pro montáž přístrojů 45x45mm, bílá</t>
  </si>
  <si>
    <t>-1298060218</t>
  </si>
  <si>
    <t>132</t>
  </si>
  <si>
    <t>R182</t>
  </si>
  <si>
    <t>Přepážka vnitřní pro instalační kanál</t>
  </si>
  <si>
    <t>-1176258107</t>
  </si>
  <si>
    <t>133</t>
  </si>
  <si>
    <t>R183</t>
  </si>
  <si>
    <t>Kryt koncový pro instalační kanál</t>
  </si>
  <si>
    <t>1748370144</t>
  </si>
  <si>
    <t>134</t>
  </si>
  <si>
    <t>R184</t>
  </si>
  <si>
    <t>Kryt spojovací pro instalační kanál</t>
  </si>
  <si>
    <t>2046743251</t>
  </si>
  <si>
    <t>135</t>
  </si>
  <si>
    <t>741110511</t>
  </si>
  <si>
    <t>Montáž lišta a kanálek vkládací šířky do 60 mm s víčkem</t>
  </si>
  <si>
    <t>-109860917</t>
  </si>
  <si>
    <t>136</t>
  </si>
  <si>
    <t>R140</t>
  </si>
  <si>
    <t>Instalační lišta 40x40mm hranatá, PVC, bílá</t>
  </si>
  <si>
    <t>183761849</t>
  </si>
  <si>
    <t>137</t>
  </si>
  <si>
    <t>R141</t>
  </si>
  <si>
    <t>Instalační lišta 25x20mm hranatá, PVC, bílá</t>
  </si>
  <si>
    <t>193256336</t>
  </si>
  <si>
    <t>138</t>
  </si>
  <si>
    <t>741110002</t>
  </si>
  <si>
    <t>Montáž trubka plastová tuhá D přes 23 do 35 mm uložená pevně</t>
  </si>
  <si>
    <t>1144776342</t>
  </si>
  <si>
    <t>139</t>
  </si>
  <si>
    <t>R142</t>
  </si>
  <si>
    <t>Tuhá elektroinstalační trubka PVC průměr 32mm</t>
  </si>
  <si>
    <t>-300739486</t>
  </si>
  <si>
    <t>140</t>
  </si>
  <si>
    <t>R143</t>
  </si>
  <si>
    <t>Tuhá elektroinstalační trubka PVC průměr 25mm</t>
  </si>
  <si>
    <t>-786042067</t>
  </si>
  <si>
    <t>141</t>
  </si>
  <si>
    <t>R510</t>
  </si>
  <si>
    <t>Tuhá elektroinstalační trubka Ø32 mm, UV stabilní, mechanická odolnost 1250N/5cm, černá</t>
  </si>
  <si>
    <t>2063930314</t>
  </si>
  <si>
    <t>142</t>
  </si>
  <si>
    <t>R144</t>
  </si>
  <si>
    <t>Spojka násuvná PVC pro trubky EN průměr 32mm, světle šedá</t>
  </si>
  <si>
    <t>-1050101753</t>
  </si>
  <si>
    <t>143</t>
  </si>
  <si>
    <t>R145</t>
  </si>
  <si>
    <t>Spojka násuvná PVC pro trubky EN průměr 25mm, světle šedá</t>
  </si>
  <si>
    <t>831411656</t>
  </si>
  <si>
    <t>144</t>
  </si>
  <si>
    <t>R146</t>
  </si>
  <si>
    <t>Příchytka pro trubky EN průměr 32mm, světle šedá</t>
  </si>
  <si>
    <t>1077840665</t>
  </si>
  <si>
    <t>145</t>
  </si>
  <si>
    <t>R147</t>
  </si>
  <si>
    <t>Příchytka pro trubky EN průměr 25mm, světle šedá</t>
  </si>
  <si>
    <t>638384035</t>
  </si>
  <si>
    <t>146</t>
  </si>
  <si>
    <t>741110042</t>
  </si>
  <si>
    <t>Montáž trubka plastová ohebná D přes 23 do 35 mm uložená pevně</t>
  </si>
  <si>
    <t>-1089743800</t>
  </si>
  <si>
    <t>147</t>
  </si>
  <si>
    <t>R585</t>
  </si>
  <si>
    <t>Ohebná elektroinstalační trubka PVC průměr 40mm</t>
  </si>
  <si>
    <t>1546634689</t>
  </si>
  <si>
    <t>148</t>
  </si>
  <si>
    <t>R148</t>
  </si>
  <si>
    <t>Ohebná elektroinstalační trubka PVC průměr 32mm</t>
  </si>
  <si>
    <t>-1077574865</t>
  </si>
  <si>
    <t>149</t>
  </si>
  <si>
    <t>R149</t>
  </si>
  <si>
    <t>Ohebná elektroinstalační trubka PVC průměr 25mm</t>
  </si>
  <si>
    <t>1591447110</t>
  </si>
  <si>
    <t>150</t>
  </si>
  <si>
    <t>R150</t>
  </si>
  <si>
    <t>Montáž svazkového držáku</t>
  </si>
  <si>
    <t>-1160056918</t>
  </si>
  <si>
    <t>151</t>
  </si>
  <si>
    <t>R151</t>
  </si>
  <si>
    <t>Svazkový držák Grip 30x NYM3x1,5, pásově zinkováno, DIN EN 10346, Ocel, St</t>
  </si>
  <si>
    <t>-849396979</t>
  </si>
  <si>
    <t>152</t>
  </si>
  <si>
    <t>R152</t>
  </si>
  <si>
    <t>Svazkový držák Grip 15x NYM3x1,5, pásově zinkováno, DIN EN 10346, Ocel, St</t>
  </si>
  <si>
    <t>163537603</t>
  </si>
  <si>
    <t>153</t>
  </si>
  <si>
    <t>974031121</t>
  </si>
  <si>
    <t>Vysekání rýh ve zdivu cihelném hl do 30 mm š do 30 mm</t>
  </si>
  <si>
    <t>-337726030</t>
  </si>
  <si>
    <t>154</t>
  </si>
  <si>
    <t>974031122</t>
  </si>
  <si>
    <t>Vysekání rýh ve zdivu cihelném hl do 30 mm š do 70 mm</t>
  </si>
  <si>
    <t>1782622749</t>
  </si>
  <si>
    <t>155</t>
  </si>
  <si>
    <t>974031132</t>
  </si>
  <si>
    <t>Vysekání rýh ve zdivu cihelném hl do 50 mm š do 70 mm</t>
  </si>
  <si>
    <t>2077061342</t>
  </si>
  <si>
    <t>156</t>
  </si>
  <si>
    <t>R580</t>
  </si>
  <si>
    <t>Stropní průraz tl. 50mm délky do 0,5m</t>
  </si>
  <si>
    <t>489961138</t>
  </si>
  <si>
    <t>157</t>
  </si>
  <si>
    <t>R160</t>
  </si>
  <si>
    <t>Vrtaný průraz D 16 mm do cihelného zdiva do tl. 30 cm</t>
  </si>
  <si>
    <t>-1463131766</t>
  </si>
  <si>
    <t>158</t>
  </si>
  <si>
    <t>R161</t>
  </si>
  <si>
    <t>Vrtaný průraz D 16 mm do cihelného zdiva do tl. 50 cm</t>
  </si>
  <si>
    <t>-2064962710</t>
  </si>
  <si>
    <t>7416</t>
  </si>
  <si>
    <t xml:space="preserve">Ostatní </t>
  </si>
  <si>
    <t>159</t>
  </si>
  <si>
    <t>R407</t>
  </si>
  <si>
    <t>Demontáž stávající elektroinstalace (rozvaděče, svítidla, zásuvky, spínače, lišty, trubky, kabely apod.)</t>
  </si>
  <si>
    <t>HZS</t>
  </si>
  <si>
    <t>735827377</t>
  </si>
  <si>
    <t>160</t>
  </si>
  <si>
    <t>R401</t>
  </si>
  <si>
    <t>Výchozí revize elektroinstalace, včetně protokolu</t>
  </si>
  <si>
    <t>379691436</t>
  </si>
  <si>
    <t>161</t>
  </si>
  <si>
    <t>R402</t>
  </si>
  <si>
    <t>Výchozí revize nouzového osvětlení, včetně protokolu</t>
  </si>
  <si>
    <t>-1233150885</t>
  </si>
  <si>
    <t>162</t>
  </si>
  <si>
    <t>R405</t>
  </si>
  <si>
    <t>Dokumentace skutečného provedení stavby zařízení silnoproudé elektrotechniky, tisk 3 paré+elektronicky</t>
  </si>
  <si>
    <t>1509235798</t>
  </si>
  <si>
    <t>163</t>
  </si>
  <si>
    <t>R409</t>
  </si>
  <si>
    <t>Koordinace s ostatními profesemi</t>
  </si>
  <si>
    <t>-1023503790</t>
  </si>
  <si>
    <t>164</t>
  </si>
  <si>
    <t>R410</t>
  </si>
  <si>
    <t xml:space="preserve">Jednání s investorem </t>
  </si>
  <si>
    <t>-697624476</t>
  </si>
  <si>
    <t>165</t>
  </si>
  <si>
    <t>R411</t>
  </si>
  <si>
    <t>Zaškolení obsluhy</t>
  </si>
  <si>
    <t>1155499541</t>
  </si>
  <si>
    <t>166</t>
  </si>
  <si>
    <t>R403</t>
  </si>
  <si>
    <t>Přesun materiálu a hmot</t>
  </si>
  <si>
    <t>-924519831</t>
  </si>
  <si>
    <t>167</t>
  </si>
  <si>
    <t>R404</t>
  </si>
  <si>
    <t>Doprava</t>
  </si>
  <si>
    <t>-1008772678</t>
  </si>
  <si>
    <t>168</t>
  </si>
  <si>
    <t>R406</t>
  </si>
  <si>
    <t>Ekologická likvidace odpadu</t>
  </si>
  <si>
    <t>182898086</t>
  </si>
  <si>
    <t>D.1.4.h - Zařízení slaboproudé elektrotechniky</t>
  </si>
  <si>
    <t xml:space="preserve">    742 - Elektroinstalace - slaboproud</t>
  </si>
  <si>
    <t xml:space="preserve">      7421 - Strukturovaná kabeláž</t>
  </si>
  <si>
    <t xml:space="preserve">      7422 - Poplachový zabezpečovací a tísňový systém</t>
  </si>
  <si>
    <t xml:space="preserve">      7423 - Domovní telefon</t>
  </si>
  <si>
    <t xml:space="preserve">      7424 - Společné trasy</t>
  </si>
  <si>
    <t xml:space="preserve">      7425 - Ostatní</t>
  </si>
  <si>
    <t>742</t>
  </si>
  <si>
    <t>Elektroinstalace - slaboproud</t>
  </si>
  <si>
    <t>7421</t>
  </si>
  <si>
    <t>Strukturovaná kabeláž</t>
  </si>
  <si>
    <t>742330001</t>
  </si>
  <si>
    <t>Montáž rozvaděče nástěnného</t>
  </si>
  <si>
    <t>-1773846431</t>
  </si>
  <si>
    <t>19' rozvaděč jednodílný 500mm celoskleněné dveře 15U (770 mm)</t>
  </si>
  <si>
    <t>-100817770</t>
  </si>
  <si>
    <t>742330034</t>
  </si>
  <si>
    <t>Montáž patch panelu 24 portů neosazeného</t>
  </si>
  <si>
    <t>-1313894833</t>
  </si>
  <si>
    <t>Modulární patch panel neosazený pro 24xRJ45 1U černý</t>
  </si>
  <si>
    <t>-1020030705</t>
  </si>
  <si>
    <t>742330023</t>
  </si>
  <si>
    <t>Montáž vyvazovacího panelu 1U</t>
  </si>
  <si>
    <t>-1522565798</t>
  </si>
  <si>
    <t>19' vyvazovací panel 1U černý</t>
  </si>
  <si>
    <t>2084642122</t>
  </si>
  <si>
    <t>742330021</t>
  </si>
  <si>
    <t>Montáž police do rozvaděče</t>
  </si>
  <si>
    <t>1718508956</t>
  </si>
  <si>
    <t>19' police perforovaná 1U</t>
  </si>
  <si>
    <t>328427698</t>
  </si>
  <si>
    <t>742330022</t>
  </si>
  <si>
    <t>Montáž napájecího panelu do rozvaděče</t>
  </si>
  <si>
    <t>43285432</t>
  </si>
  <si>
    <t>Rozvodný panel 19”, 9 x 230V, vypínač</t>
  </si>
  <si>
    <t>-199648628</t>
  </si>
  <si>
    <t>R52</t>
  </si>
  <si>
    <t>Montáž patch kabelu</t>
  </si>
  <si>
    <t>2012868890</t>
  </si>
  <si>
    <t>R53</t>
  </si>
  <si>
    <t>Patch kabel Cat.5E UTP PVC šedý 0,5 m</t>
  </si>
  <si>
    <t>688942822</t>
  </si>
  <si>
    <t>R54</t>
  </si>
  <si>
    <t>Patch kabel Cat.5E UTP PVC šedý 1 m</t>
  </si>
  <si>
    <t>-402075885</t>
  </si>
  <si>
    <t>R55</t>
  </si>
  <si>
    <t>Patch kabel Cat.5E UTP PVC šedý 1,5 m</t>
  </si>
  <si>
    <t>777995084</t>
  </si>
  <si>
    <t>R56</t>
  </si>
  <si>
    <t>Patch kabel Cat.5E UTP PVC šedý 3 m</t>
  </si>
  <si>
    <t>-1851743077</t>
  </si>
  <si>
    <t>742330012</t>
  </si>
  <si>
    <t>Montáž zařízení do rozvaděče (switch, UPS, DVR, server) bez nastavení</t>
  </si>
  <si>
    <t>-929949090</t>
  </si>
  <si>
    <t>742121001</t>
  </si>
  <si>
    <t>Montáž kabelů sdělovacích pro vnitřní rozvody do 15 žil</t>
  </si>
  <si>
    <t>-236962991</t>
  </si>
  <si>
    <t>R60</t>
  </si>
  <si>
    <t xml:space="preserve">Instalační kabel Cat.5E UTP LSOH 300MHz Euroclass Dca-s1,d1,a1 </t>
  </si>
  <si>
    <t>1696702797</t>
  </si>
  <si>
    <t>742330044</t>
  </si>
  <si>
    <t>Montáž datové zásuvky 1 až 6 pozic</t>
  </si>
  <si>
    <t>933955454</t>
  </si>
  <si>
    <t>Zásuvka modul 45, 2xRJ45 bílá šikmá s dvířky, 45x45mm do žlabu</t>
  </si>
  <si>
    <t>559439614</t>
  </si>
  <si>
    <t>Zásuvka 2xRJ45 80x80mm pod omítku bílá šikmá s dvířky</t>
  </si>
  <si>
    <t>82197514</t>
  </si>
  <si>
    <t>Zásuvka 1xRJ45 80x80mm pod omítku bílá šikmá s dvířky</t>
  </si>
  <si>
    <t>808783</t>
  </si>
  <si>
    <t>742330045</t>
  </si>
  <si>
    <t>Montáž datové zásuvky 1 až 6 pozic přisazené na omítku</t>
  </si>
  <si>
    <t>-1670485364</t>
  </si>
  <si>
    <t>Zásuvka 1xRJ45 80x80mm na omítku bílá šikmá s dvířky</t>
  </si>
  <si>
    <t>409317356</t>
  </si>
  <si>
    <t>Zásuvka 2xRJ45 80x80mm na omítku bílá šikmá s dvířky</t>
  </si>
  <si>
    <t>-1174649535</t>
  </si>
  <si>
    <t>R57</t>
  </si>
  <si>
    <t>Montáž keystone modulu</t>
  </si>
  <si>
    <t>-647081181</t>
  </si>
  <si>
    <t>Keystone modul 1xRJ45 Cat.5E UTP - beznástrojový</t>
  </si>
  <si>
    <t>-1277977574</t>
  </si>
  <si>
    <t>R58</t>
  </si>
  <si>
    <t>Konektor RJ45 UTP cat.5E</t>
  </si>
  <si>
    <t>1198528257</t>
  </si>
  <si>
    <t>978735832</t>
  </si>
  <si>
    <t>543677259</t>
  </si>
  <si>
    <t>R30</t>
  </si>
  <si>
    <t>684142565</t>
  </si>
  <si>
    <t>742330051</t>
  </si>
  <si>
    <t>Popis portu datové zásuvky</t>
  </si>
  <si>
    <t>-710275120</t>
  </si>
  <si>
    <t>742330052</t>
  </si>
  <si>
    <t>Popis portů patchpanelu</t>
  </si>
  <si>
    <t>-2015182895</t>
  </si>
  <si>
    <t>R400</t>
  </si>
  <si>
    <t>Měření strukturované kabeláže (certifikační), včetně protokolu</t>
  </si>
  <si>
    <t>-511808207</t>
  </si>
  <si>
    <t>7422</t>
  </si>
  <si>
    <t>Poplachový zabezpečovací a tísňový systém</t>
  </si>
  <si>
    <t>Montáž ústředny v krytu</t>
  </si>
  <si>
    <t>-2010960254</t>
  </si>
  <si>
    <t>Deska ústředny, 16-128 zón, 16-128 pg. výstupů, imp. zdroj 3A s ochranou proti přetížení a zkratu, až 8 LCD klávesnic, stupeň zabezpečení 2</t>
  </si>
  <si>
    <t>637469405</t>
  </si>
  <si>
    <t>Univerzální plechový kryt s transformátorem 20VAC, 50VA, tamperem a pojistkou, prostor pro 18Ah AKU</t>
  </si>
  <si>
    <t>908335301</t>
  </si>
  <si>
    <t>R16</t>
  </si>
  <si>
    <t>Akumulátor 18Ah/12V</t>
  </si>
  <si>
    <t>1941983407</t>
  </si>
  <si>
    <t>R25</t>
  </si>
  <si>
    <t>Montáž komunikátoru do ústředny</t>
  </si>
  <si>
    <t>-906233045</t>
  </si>
  <si>
    <t>R26</t>
  </si>
  <si>
    <t xml:space="preserve">TCP/IP komunikační modul, vzdálená správa a ovládání </t>
  </si>
  <si>
    <t>-366384552</t>
  </si>
  <si>
    <t>742220141</t>
  </si>
  <si>
    <t>Montáž ovládací klávesnice pro dodanou ústřednu</t>
  </si>
  <si>
    <t>-1103308342</t>
  </si>
  <si>
    <t>R17</t>
  </si>
  <si>
    <t>LCD klávesnice, tamper, bíle podsvětlený displej 2x16 znaků, 6x LED indikace stavu systému, akustická signalizace, dvířka, barva bílá</t>
  </si>
  <si>
    <t>-298249257</t>
  </si>
  <si>
    <t>742220031</t>
  </si>
  <si>
    <t>Montáž koncentrátoru nebo expanderu v krytu</t>
  </si>
  <si>
    <t>-1194576159</t>
  </si>
  <si>
    <t>R31</t>
  </si>
  <si>
    <t>Expanzní modul 8 zón</t>
  </si>
  <si>
    <t>742220051</t>
  </si>
  <si>
    <t>Montáž krabice pro expander s uložením na omítku</t>
  </si>
  <si>
    <t>416252893</t>
  </si>
  <si>
    <t>R32</t>
  </si>
  <si>
    <t>Plastový kryt s tamperem pro expanzní moduly</t>
  </si>
  <si>
    <t>2014262949</t>
  </si>
  <si>
    <t>742220232</t>
  </si>
  <si>
    <t>Montáž detektoru na stěnu nebo na strop</t>
  </si>
  <si>
    <t>-1110046198</t>
  </si>
  <si>
    <t>R18</t>
  </si>
  <si>
    <t>Detektor pohybu, dosah 15x15m, úhel 110 stupňů, držák</t>
  </si>
  <si>
    <t>-1610492229</t>
  </si>
  <si>
    <t>R19</t>
  </si>
  <si>
    <t>Detektor tříštění skla, dosah 6m, držák</t>
  </si>
  <si>
    <t>-501432587</t>
  </si>
  <si>
    <t>742220255</t>
  </si>
  <si>
    <t>Montáž sirény vnitřní pro vyhlášení poplachu</t>
  </si>
  <si>
    <t>1359542598</t>
  </si>
  <si>
    <t>R20</t>
  </si>
  <si>
    <t>Siréna vnitřní s červeným LED blikačem, 120dB/1m, 3 volitelné tóny, tamper</t>
  </si>
  <si>
    <t>-429129805</t>
  </si>
  <si>
    <t>-1607665385</t>
  </si>
  <si>
    <t>R88</t>
  </si>
  <si>
    <t>Kabel pro CCTV kamerové systémy a EZS, FTP cat 5E, LSOH, Dca -s2,d1,a1</t>
  </si>
  <si>
    <t>1912258833</t>
  </si>
  <si>
    <t>R23</t>
  </si>
  <si>
    <t>Programování ústředny PZTS</t>
  </si>
  <si>
    <t>-262695443</t>
  </si>
  <si>
    <t>R24</t>
  </si>
  <si>
    <t>Oživení systému PZTS</t>
  </si>
  <si>
    <t>1140886150</t>
  </si>
  <si>
    <t>742220511</t>
  </si>
  <si>
    <t>Výchozí revize systému PZTS</t>
  </si>
  <si>
    <t>1834949989</t>
  </si>
  <si>
    <t>R28</t>
  </si>
  <si>
    <t>Koordinace s provozovatelem PCO</t>
  </si>
  <si>
    <t>1934677220</t>
  </si>
  <si>
    <t>7423</t>
  </si>
  <si>
    <t>Domovní telefon</t>
  </si>
  <si>
    <t>742310002</t>
  </si>
  <si>
    <t>Montáž komunikačního tabla k domácímu telefonu</t>
  </si>
  <si>
    <t>-820085088</t>
  </si>
  <si>
    <t>R300</t>
  </si>
  <si>
    <t>Dveřní stanice s kamerou a 1x tlačítkem, WIFI, plastové provedení, povrchová montáž, RFID čtečka Mifare (13.56 MHz), napájení 12 VDC/POE, 1x výstup pro ovládání dveří</t>
  </si>
  <si>
    <t>1818832058</t>
  </si>
  <si>
    <t>742310006</t>
  </si>
  <si>
    <t>Montáž domácího nástěnného audio/video telefonu</t>
  </si>
  <si>
    <t>2104190914</t>
  </si>
  <si>
    <t>Vnitřní dotykový monitor, 7" LCD, SD slot, plastový, napájení 12VDC/POE</t>
  </si>
  <si>
    <t>-1709505812</t>
  </si>
  <si>
    <t>Vnitřní IP stanice bez obrazovky - handsfree audio domovní telefon, POE, volitelná tlačítka</t>
  </si>
  <si>
    <t>749017062</t>
  </si>
  <si>
    <t>R303</t>
  </si>
  <si>
    <t>Stojánek na stůl pro 7"/10" monitory</t>
  </si>
  <si>
    <t>-622939831</t>
  </si>
  <si>
    <t>742220211</t>
  </si>
  <si>
    <t>Montáž zálohového napájecího zdroje s dobíječem a akumulátorem</t>
  </si>
  <si>
    <t>892678004</t>
  </si>
  <si>
    <t>Spínaný zdroj 13,8 Vss / 1,5A s vysokou účinností v kovovém krytu, AKU max. 7Ah</t>
  </si>
  <si>
    <t>-2084431550</t>
  </si>
  <si>
    <t>Akumulátor 12V/7Ah, životnost až 5 let, VdS</t>
  </si>
  <si>
    <t>979978779</t>
  </si>
  <si>
    <t>R50</t>
  </si>
  <si>
    <t>Montáž PoE injektoru</t>
  </si>
  <si>
    <t>-1244948465</t>
  </si>
  <si>
    <t>R51</t>
  </si>
  <si>
    <t>PoE injector, 1000Mbps, IEEE802.3af (max. 48 V, 15,4 W)</t>
  </si>
  <si>
    <t>1251531000</t>
  </si>
  <si>
    <t>Zapojení elektromechanického zámku</t>
  </si>
  <si>
    <t>-741766549</t>
  </si>
  <si>
    <t>Oživení a nastavení systému domovního telefonu</t>
  </si>
  <si>
    <t>753259103</t>
  </si>
  <si>
    <t>7424</t>
  </si>
  <si>
    <t>Společné trasy</t>
  </si>
  <si>
    <t>-72162322</t>
  </si>
  <si>
    <t>-129144809</t>
  </si>
  <si>
    <t>-1481417536</t>
  </si>
  <si>
    <t>741110502</t>
  </si>
  <si>
    <t>Montáž lišta a kanálek protahovací šířky přes 60 do 120 mm</t>
  </si>
  <si>
    <t>71629454</t>
  </si>
  <si>
    <t>R210</t>
  </si>
  <si>
    <t>Instalační lišta 100x60, PVC, bílá</t>
  </si>
  <si>
    <t>-1878609708</t>
  </si>
  <si>
    <t>-1965062959</t>
  </si>
  <si>
    <t>-1641627497</t>
  </si>
  <si>
    <t>1478972883</t>
  </si>
  <si>
    <t>-1384508112</t>
  </si>
  <si>
    <t>741110043</t>
  </si>
  <si>
    <t>Montáž trubka plastová ohebná D přes 35 mm uložená pevně</t>
  </si>
  <si>
    <t>941855292</t>
  </si>
  <si>
    <t>R581</t>
  </si>
  <si>
    <t>Ohebná elektroinstalační trubka PVC průměr 50mm</t>
  </si>
  <si>
    <t>-134678524</t>
  </si>
  <si>
    <t>-921308537</t>
  </si>
  <si>
    <t>-1957729110</t>
  </si>
  <si>
    <t>974031144</t>
  </si>
  <si>
    <t>Vysekání rýh ve zdivu cihelném hl do 70 mm š do 150 mm</t>
  </si>
  <si>
    <t>-1036480877</t>
  </si>
  <si>
    <t>1533958486</t>
  </si>
  <si>
    <t>-280639013</t>
  </si>
  <si>
    <t>R207</t>
  </si>
  <si>
    <t>-1249326723</t>
  </si>
  <si>
    <t>R208</t>
  </si>
  <si>
    <t>-770922449</t>
  </si>
  <si>
    <t>7425</t>
  </si>
  <si>
    <t>Ostatní</t>
  </si>
  <si>
    <t>Demontáž stávajících slaboproudých rozvodů (PZTS, strukturovaná kabeláž)</t>
  </si>
  <si>
    <t>103166188</t>
  </si>
  <si>
    <t>742230803</t>
  </si>
  <si>
    <t>Demontáž venkovní kamery</t>
  </si>
  <si>
    <t>2025918227</t>
  </si>
  <si>
    <t>742230003</t>
  </si>
  <si>
    <t>Montáž venkovní kamery</t>
  </si>
  <si>
    <t>-1818043746</t>
  </si>
  <si>
    <t>742230804</t>
  </si>
  <si>
    <t>Demontáž vnitřní kamery</t>
  </si>
  <si>
    <t>1523726730</t>
  </si>
  <si>
    <t>742230004</t>
  </si>
  <si>
    <t>Montáž vnitřní kamery</t>
  </si>
  <si>
    <t>-1495663373</t>
  </si>
  <si>
    <t>R888</t>
  </si>
  <si>
    <t>Montáž WIFI AP</t>
  </si>
  <si>
    <t>-1184646274</t>
  </si>
  <si>
    <t>D+M Kabel HDMI 2.0 A/M-A/M, 3m</t>
  </si>
  <si>
    <t>1620695997</t>
  </si>
  <si>
    <t>D+M Kabel HDMI 2.0 A/M-A/M, 10m</t>
  </si>
  <si>
    <t>189767890</t>
  </si>
  <si>
    <t>D+M Kabel HDMI 2.0 A/M-A/M, 15m</t>
  </si>
  <si>
    <t>1055688638</t>
  </si>
  <si>
    <t>Dokumentace skutečného provedení stavby zařízení slaboproudé elektrotechniky, tisk 3 paré+elektronicky</t>
  </si>
  <si>
    <t>1112912810</t>
  </si>
  <si>
    <t>-1619809837</t>
  </si>
  <si>
    <t>Jednání s investorem</t>
  </si>
  <si>
    <t>1452720797</t>
  </si>
  <si>
    <t>1923070317</t>
  </si>
  <si>
    <t>1904594347</t>
  </si>
  <si>
    <t>1022244054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</si>
</sst>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2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2" fillId="4" borderId="0" xfId="0" applyFont="1" applyFill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4" xfId="0" applyNumberFormat="1" applyFont="1" applyBorder="1" applyAlignment="1">
      <alignment vertical="center"/>
    </xf>
    <xf numFmtId="4" fontId="20" fillId="0" borderId="0" xfId="0" applyNumberFormat="1" applyFont="1" applyAlignment="1">
      <alignment vertical="center"/>
    </xf>
    <xf numFmtId="166" fontId="20" fillId="0" borderId="0" xfId="0" applyNumberFormat="1" applyFont="1" applyAlignment="1">
      <alignment vertical="center"/>
    </xf>
    <xf numFmtId="4" fontId="20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9" fillId="0" borderId="14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166" fontId="29" fillId="0" borderId="0" xfId="0" applyNumberFormat="1" applyFont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>
      <alignment vertical="center"/>
    </xf>
    <xf numFmtId="4" fontId="29" fillId="0" borderId="20" xfId="0" applyNumberFormat="1" applyFont="1" applyBorder="1" applyAlignment="1">
      <alignment vertical="center"/>
    </xf>
    <xf numFmtId="166" fontId="29" fillId="0" borderId="20" xfId="0" applyNumberFormat="1" applyFont="1" applyBorder="1" applyAlignment="1">
      <alignment vertical="center"/>
    </xf>
    <xf numFmtId="4" fontId="29" fillId="0" borderId="2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2" fillId="4" borderId="0" xfId="0" applyFont="1" applyFill="1" applyAlignment="1">
      <alignment horizontal="left" vertical="center"/>
    </xf>
    <xf numFmtId="0" fontId="22" fillId="4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22" fillId="4" borderId="17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22" fillId="4" borderId="0" xfId="0" applyFont="1" applyFill="1" applyAlignment="1">
      <alignment horizontal="center" vertical="center" wrapText="1"/>
    </xf>
    <xf numFmtId="4" fontId="24" fillId="0" borderId="0" xfId="0" applyNumberFormat="1" applyFont="1"/>
    <xf numFmtId="166" fontId="32" fillId="0" borderId="12" xfId="0" applyNumberFormat="1" applyFont="1" applyBorder="1"/>
    <xf numFmtId="166" fontId="32" fillId="0" borderId="13" xfId="0" applyNumberFormat="1" applyFont="1" applyBorder="1"/>
    <xf numFmtId="4" fontId="33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22" fillId="0" borderId="22" xfId="0" applyFont="1" applyBorder="1" applyAlignment="1">
      <alignment horizontal="center" vertical="center"/>
    </xf>
    <xf numFmtId="49" fontId="22" fillId="0" borderId="22" xfId="0" applyNumberFormat="1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center" wrapText="1"/>
    </xf>
    <xf numFmtId="167" fontId="22" fillId="0" borderId="22" xfId="0" applyNumberFormat="1" applyFont="1" applyBorder="1" applyAlignment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Alignment="1">
      <alignment horizontal="center" vertical="center"/>
    </xf>
    <xf numFmtId="166" fontId="23" fillId="0" borderId="0" xfId="0" applyNumberFormat="1" applyFont="1" applyAlignment="1">
      <alignment vertical="center"/>
    </xf>
    <xf numFmtId="166" fontId="23" fillId="0" borderId="15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166" fontId="23" fillId="0" borderId="21" xfId="0" applyNumberFormat="1" applyFont="1" applyBorder="1" applyAlignment="1">
      <alignment vertical="center"/>
    </xf>
    <xf numFmtId="0" fontId="35" fillId="0" borderId="22" xfId="0" applyFont="1" applyBorder="1" applyAlignment="1">
      <alignment horizontal="center" vertical="center"/>
    </xf>
    <xf numFmtId="49" fontId="35" fillId="0" borderId="22" xfId="0" applyNumberFormat="1" applyFont="1" applyBorder="1" applyAlignment="1">
      <alignment horizontal="left" vertical="center" wrapText="1"/>
    </xf>
    <xf numFmtId="0" fontId="35" fillId="0" borderId="22" xfId="0" applyFont="1" applyBorder="1" applyAlignment="1">
      <alignment horizontal="left" vertical="center" wrapText="1"/>
    </xf>
    <xf numFmtId="0" fontId="35" fillId="0" borderId="22" xfId="0" applyFont="1" applyBorder="1" applyAlignment="1">
      <alignment horizontal="center" vertical="center" wrapText="1"/>
    </xf>
    <xf numFmtId="167" fontId="35" fillId="0" borderId="22" xfId="0" applyNumberFormat="1" applyFont="1" applyBorder="1" applyAlignment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>
      <alignment vertical="center"/>
    </xf>
    <xf numFmtId="0" fontId="36" fillId="0" borderId="2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Alignment="1">
      <alignment horizontal="center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7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 applyAlignment="1">
      <alignment horizontal="left" vertical="center" wrapText="1"/>
    </xf>
    <xf numFmtId="0" fontId="22" fillId="4" borderId="6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left" vertical="center"/>
    </xf>
    <xf numFmtId="0" fontId="22" fillId="4" borderId="7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right" vertical="center"/>
    </xf>
    <xf numFmtId="0" fontId="22" fillId="4" borderId="8" xfId="0" applyFont="1" applyFill="1" applyBorder="1" applyAlignment="1">
      <alignment horizontal="left" vertical="center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9"/>
  <sheetViews>
    <sheetView showGridLines="0" tabSelected="1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33" width="2.7109375" customWidth="1"/>
    <col min="34" max="34" width="3.28515625" customWidth="1"/>
    <col min="35" max="35" width="31.7109375" customWidth="1"/>
    <col min="36" max="37" width="2.42578125" customWidth="1"/>
    <col min="38" max="38" width="8.28515625" customWidth="1"/>
    <col min="39" max="39" width="3.28515625" customWidth="1"/>
    <col min="40" max="40" width="13.28515625" customWidth="1"/>
    <col min="41" max="41" width="7.42578125" customWidth="1"/>
    <col min="42" max="42" width="4.140625" customWidth="1"/>
    <col min="43" max="43" width="15.7109375" hidden="1" customWidth="1"/>
    <col min="44" max="44" width="13.7109375" customWidth="1"/>
    <col min="45" max="47" width="25.85546875" hidden="1" customWidth="1"/>
    <col min="48" max="49" width="21.7109375" hidden="1" customWidth="1"/>
    <col min="50" max="51" width="25" hidden="1" customWidth="1"/>
    <col min="52" max="52" width="21.7109375" hidden="1" customWidth="1"/>
    <col min="53" max="53" width="19.140625" hidden="1" customWidth="1"/>
    <col min="54" max="54" width="25" hidden="1" customWidth="1"/>
    <col min="55" max="55" width="21.7109375" hidden="1" customWidth="1"/>
    <col min="56" max="56" width="19.140625" hidden="1" customWidth="1"/>
    <col min="57" max="57" width="66.42578125" customWidth="1"/>
    <col min="71" max="91" width="9.28515625" hidden="1"/>
  </cols>
  <sheetData>
    <row r="1" spans="1:74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ht="36.9" customHeight="1">
      <c r="AR2" s="191"/>
      <c r="AS2" s="191"/>
      <c r="AT2" s="191"/>
      <c r="AU2" s="191"/>
      <c r="AV2" s="191"/>
      <c r="AW2" s="191"/>
      <c r="AX2" s="191"/>
      <c r="AY2" s="191"/>
      <c r="AZ2" s="191"/>
      <c r="BA2" s="191"/>
      <c r="BB2" s="191"/>
      <c r="BC2" s="191"/>
      <c r="BD2" s="191"/>
      <c r="BE2" s="191"/>
      <c r="BS2" s="16" t="s">
        <v>6</v>
      </c>
      <c r="BT2" s="16" t="s">
        <v>7</v>
      </c>
    </row>
    <row r="3" spans="1:74" ht="6.9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ht="24.9" customHeight="1">
      <c r="B4" s="19"/>
      <c r="D4" s="20" t="s">
        <v>9</v>
      </c>
      <c r="AR4" s="19"/>
      <c r="AS4" s="21" t="s">
        <v>10</v>
      </c>
      <c r="BE4" s="22" t="s">
        <v>11</v>
      </c>
      <c r="BS4" s="16" t="s">
        <v>12</v>
      </c>
    </row>
    <row r="5" spans="1:74" ht="12" customHeight="1">
      <c r="B5" s="19"/>
      <c r="D5" s="23" t="s">
        <v>13</v>
      </c>
      <c r="K5" s="190" t="s">
        <v>14</v>
      </c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R5" s="19"/>
      <c r="BE5" s="187" t="s">
        <v>15</v>
      </c>
      <c r="BS5" s="16" t="s">
        <v>6</v>
      </c>
    </row>
    <row r="6" spans="1:74" ht="36.9" customHeight="1">
      <c r="B6" s="19"/>
      <c r="D6" s="25" t="s">
        <v>16</v>
      </c>
      <c r="K6" s="192" t="s">
        <v>17</v>
      </c>
      <c r="L6" s="191"/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R6" s="19"/>
      <c r="BE6" s="188"/>
      <c r="BS6" s="16" t="s">
        <v>6</v>
      </c>
    </row>
    <row r="7" spans="1:74" ht="12" customHeight="1">
      <c r="B7" s="19"/>
      <c r="D7" s="26" t="s">
        <v>18</v>
      </c>
      <c r="K7" s="24" t="s">
        <v>1</v>
      </c>
      <c r="AK7" s="26" t="s">
        <v>19</v>
      </c>
      <c r="AN7" s="24" t="s">
        <v>1</v>
      </c>
      <c r="AR7" s="19"/>
      <c r="BE7" s="188"/>
      <c r="BS7" s="16" t="s">
        <v>6</v>
      </c>
    </row>
    <row r="8" spans="1:74" ht="12" customHeight="1">
      <c r="B8" s="19"/>
      <c r="D8" s="26" t="s">
        <v>20</v>
      </c>
      <c r="K8" s="24" t="s">
        <v>21</v>
      </c>
      <c r="AK8" s="26" t="s">
        <v>22</v>
      </c>
      <c r="AN8" s="27" t="s">
        <v>23</v>
      </c>
      <c r="AR8" s="19"/>
      <c r="BE8" s="188"/>
      <c r="BS8" s="16" t="s">
        <v>6</v>
      </c>
    </row>
    <row r="9" spans="1:74" ht="14.4" customHeight="1">
      <c r="B9" s="19"/>
      <c r="AR9" s="19"/>
      <c r="BE9" s="188"/>
      <c r="BS9" s="16" t="s">
        <v>6</v>
      </c>
    </row>
    <row r="10" spans="1:74" ht="12" customHeight="1">
      <c r="B10" s="19"/>
      <c r="D10" s="26" t="s">
        <v>24</v>
      </c>
      <c r="AK10" s="26" t="s">
        <v>25</v>
      </c>
      <c r="AN10" s="24" t="s">
        <v>1</v>
      </c>
      <c r="AR10" s="19"/>
      <c r="BE10" s="188"/>
      <c r="BS10" s="16" t="s">
        <v>6</v>
      </c>
    </row>
    <row r="11" spans="1:74" ht="18.45" customHeight="1">
      <c r="B11" s="19"/>
      <c r="E11" s="24" t="s">
        <v>21</v>
      </c>
      <c r="AK11" s="26" t="s">
        <v>26</v>
      </c>
      <c r="AN11" s="24" t="s">
        <v>1</v>
      </c>
      <c r="AR11" s="19"/>
      <c r="BE11" s="188"/>
      <c r="BS11" s="16" t="s">
        <v>6</v>
      </c>
    </row>
    <row r="12" spans="1:74" ht="6.9" customHeight="1">
      <c r="B12" s="19"/>
      <c r="AR12" s="19"/>
      <c r="BE12" s="188"/>
      <c r="BS12" s="16" t="s">
        <v>6</v>
      </c>
    </row>
    <row r="13" spans="1:74" ht="12" customHeight="1">
      <c r="B13" s="19"/>
      <c r="D13" s="26" t="s">
        <v>27</v>
      </c>
      <c r="AK13" s="26" t="s">
        <v>25</v>
      </c>
      <c r="AN13" s="28" t="s">
        <v>28</v>
      </c>
      <c r="AR13" s="19"/>
      <c r="BE13" s="188"/>
      <c r="BS13" s="16" t="s">
        <v>6</v>
      </c>
    </row>
    <row r="14" spans="1:74" ht="13.2">
      <c r="B14" s="19"/>
      <c r="E14" s="193" t="s">
        <v>28</v>
      </c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194"/>
      <c r="AJ14" s="194"/>
      <c r="AK14" s="26" t="s">
        <v>26</v>
      </c>
      <c r="AN14" s="28" t="s">
        <v>28</v>
      </c>
      <c r="AR14" s="19"/>
      <c r="BE14" s="188"/>
      <c r="BS14" s="16" t="s">
        <v>6</v>
      </c>
    </row>
    <row r="15" spans="1:74" ht="6.9" customHeight="1">
      <c r="B15" s="19"/>
      <c r="AR15" s="19"/>
      <c r="BE15" s="188"/>
      <c r="BS15" s="16" t="s">
        <v>4</v>
      </c>
    </row>
    <row r="16" spans="1:74" ht="12" customHeight="1">
      <c r="B16" s="19"/>
      <c r="D16" s="26" t="s">
        <v>29</v>
      </c>
      <c r="AK16" s="26" t="s">
        <v>25</v>
      </c>
      <c r="AN16" s="24" t="s">
        <v>1</v>
      </c>
      <c r="AR16" s="19"/>
      <c r="BE16" s="188"/>
      <c r="BS16" s="16" t="s">
        <v>4</v>
      </c>
    </row>
    <row r="17" spans="2:71" ht="18.45" customHeight="1">
      <c r="B17" s="19"/>
      <c r="E17" s="24" t="s">
        <v>21</v>
      </c>
      <c r="AK17" s="26" t="s">
        <v>26</v>
      </c>
      <c r="AN17" s="24" t="s">
        <v>1</v>
      </c>
      <c r="AR17" s="19"/>
      <c r="BE17" s="188"/>
      <c r="BS17" s="16" t="s">
        <v>30</v>
      </c>
    </row>
    <row r="18" spans="2:71" ht="6.9" customHeight="1">
      <c r="B18" s="19"/>
      <c r="AR18" s="19"/>
      <c r="BE18" s="188"/>
      <c r="BS18" s="16" t="s">
        <v>6</v>
      </c>
    </row>
    <row r="19" spans="2:71" ht="12" customHeight="1">
      <c r="B19" s="19"/>
      <c r="D19" s="26" t="s">
        <v>31</v>
      </c>
      <c r="AK19" s="26" t="s">
        <v>25</v>
      </c>
      <c r="AN19" s="24" t="s">
        <v>1</v>
      </c>
      <c r="AR19" s="19"/>
      <c r="BE19" s="188"/>
      <c r="BS19" s="16" t="s">
        <v>6</v>
      </c>
    </row>
    <row r="20" spans="2:71" ht="18.45" customHeight="1">
      <c r="B20" s="19"/>
      <c r="E20" s="24" t="s">
        <v>21</v>
      </c>
      <c r="AK20" s="26" t="s">
        <v>26</v>
      </c>
      <c r="AN20" s="24" t="s">
        <v>1</v>
      </c>
      <c r="AR20" s="19"/>
      <c r="BE20" s="188"/>
      <c r="BS20" s="16" t="s">
        <v>30</v>
      </c>
    </row>
    <row r="21" spans="2:71" ht="6.9" customHeight="1">
      <c r="B21" s="19"/>
      <c r="AR21" s="19"/>
      <c r="BE21" s="188"/>
    </row>
    <row r="22" spans="2:71" ht="12" customHeight="1">
      <c r="B22" s="19"/>
      <c r="D22" s="26" t="s">
        <v>32</v>
      </c>
      <c r="AR22" s="19"/>
      <c r="BE22" s="188"/>
    </row>
    <row r="23" spans="2:71" ht="16.5" customHeight="1">
      <c r="B23" s="19"/>
      <c r="E23" s="195" t="s">
        <v>1</v>
      </c>
      <c r="F23" s="195"/>
      <c r="G23" s="195"/>
      <c r="H23" s="195"/>
      <c r="I23" s="195"/>
      <c r="J23" s="195"/>
      <c r="K23" s="195"/>
      <c r="L23" s="195"/>
      <c r="M23" s="195"/>
      <c r="N23" s="195"/>
      <c r="O23" s="195"/>
      <c r="P23" s="195"/>
      <c r="Q23" s="195"/>
      <c r="R23" s="195"/>
      <c r="S23" s="195"/>
      <c r="T23" s="195"/>
      <c r="U23" s="195"/>
      <c r="V23" s="195"/>
      <c r="W23" s="195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195"/>
      <c r="AI23" s="195"/>
      <c r="AJ23" s="195"/>
      <c r="AK23" s="195"/>
      <c r="AL23" s="195"/>
      <c r="AM23" s="195"/>
      <c r="AN23" s="195"/>
      <c r="AR23" s="19"/>
      <c r="BE23" s="188"/>
    </row>
    <row r="24" spans="2:71" ht="6.9" customHeight="1">
      <c r="B24" s="19"/>
      <c r="AR24" s="19"/>
      <c r="BE24" s="188"/>
    </row>
    <row r="25" spans="2:71" ht="6.9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188"/>
    </row>
    <row r="26" spans="2:71" s="1" customFormat="1" ht="25.95" customHeight="1">
      <c r="B26" s="31"/>
      <c r="D26" s="32" t="s">
        <v>33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196">
        <f>ROUND(AG94,2)</f>
        <v>0</v>
      </c>
      <c r="AL26" s="197"/>
      <c r="AM26" s="197"/>
      <c r="AN26" s="197"/>
      <c r="AO26" s="197"/>
      <c r="AR26" s="31"/>
      <c r="BE26" s="188"/>
    </row>
    <row r="27" spans="2:71" s="1" customFormat="1" ht="6.9" customHeight="1">
      <c r="B27" s="31"/>
      <c r="AR27" s="31"/>
      <c r="BE27" s="188"/>
    </row>
    <row r="28" spans="2:71" s="1" customFormat="1" ht="13.2">
      <c r="B28" s="31"/>
      <c r="L28" s="198" t="s">
        <v>34</v>
      </c>
      <c r="M28" s="198"/>
      <c r="N28" s="198"/>
      <c r="O28" s="198"/>
      <c r="P28" s="198"/>
      <c r="W28" s="198" t="s">
        <v>35</v>
      </c>
      <c r="X28" s="198"/>
      <c r="Y28" s="198"/>
      <c r="Z28" s="198"/>
      <c r="AA28" s="198"/>
      <c r="AB28" s="198"/>
      <c r="AC28" s="198"/>
      <c r="AD28" s="198"/>
      <c r="AE28" s="198"/>
      <c r="AK28" s="198" t="s">
        <v>36</v>
      </c>
      <c r="AL28" s="198"/>
      <c r="AM28" s="198"/>
      <c r="AN28" s="198"/>
      <c r="AO28" s="198"/>
      <c r="AR28" s="31"/>
      <c r="BE28" s="188"/>
    </row>
    <row r="29" spans="2:71" s="2" customFormat="1" ht="14.4" customHeight="1">
      <c r="B29" s="35"/>
      <c r="D29" s="26" t="s">
        <v>37</v>
      </c>
      <c r="F29" s="26" t="s">
        <v>38</v>
      </c>
      <c r="L29" s="186">
        <v>0.21</v>
      </c>
      <c r="M29" s="185"/>
      <c r="N29" s="185"/>
      <c r="O29" s="185"/>
      <c r="P29" s="185"/>
      <c r="W29" s="184">
        <f>ROUND(AZ94, 2)</f>
        <v>0</v>
      </c>
      <c r="X29" s="185"/>
      <c r="Y29" s="185"/>
      <c r="Z29" s="185"/>
      <c r="AA29" s="185"/>
      <c r="AB29" s="185"/>
      <c r="AC29" s="185"/>
      <c r="AD29" s="185"/>
      <c r="AE29" s="185"/>
      <c r="AK29" s="184">
        <f>ROUND(AV94, 2)</f>
        <v>0</v>
      </c>
      <c r="AL29" s="185"/>
      <c r="AM29" s="185"/>
      <c r="AN29" s="185"/>
      <c r="AO29" s="185"/>
      <c r="AR29" s="35"/>
      <c r="BE29" s="189"/>
    </row>
    <row r="30" spans="2:71" s="2" customFormat="1" ht="14.4" customHeight="1">
      <c r="B30" s="35"/>
      <c r="F30" s="26" t="s">
        <v>39</v>
      </c>
      <c r="L30" s="186">
        <v>0.15</v>
      </c>
      <c r="M30" s="185"/>
      <c r="N30" s="185"/>
      <c r="O30" s="185"/>
      <c r="P30" s="185"/>
      <c r="W30" s="184">
        <f>ROUND(BA94, 2)</f>
        <v>0</v>
      </c>
      <c r="X30" s="185"/>
      <c r="Y30" s="185"/>
      <c r="Z30" s="185"/>
      <c r="AA30" s="185"/>
      <c r="AB30" s="185"/>
      <c r="AC30" s="185"/>
      <c r="AD30" s="185"/>
      <c r="AE30" s="185"/>
      <c r="AK30" s="184">
        <f>ROUND(AW94, 2)</f>
        <v>0</v>
      </c>
      <c r="AL30" s="185"/>
      <c r="AM30" s="185"/>
      <c r="AN30" s="185"/>
      <c r="AO30" s="185"/>
      <c r="AR30" s="35"/>
      <c r="BE30" s="189"/>
    </row>
    <row r="31" spans="2:71" s="2" customFormat="1" ht="14.4" hidden="1" customHeight="1">
      <c r="B31" s="35"/>
      <c r="F31" s="26" t="s">
        <v>40</v>
      </c>
      <c r="L31" s="186">
        <v>0.21</v>
      </c>
      <c r="M31" s="185"/>
      <c r="N31" s="185"/>
      <c r="O31" s="185"/>
      <c r="P31" s="185"/>
      <c r="W31" s="184">
        <f>ROUND(BB94, 2)</f>
        <v>0</v>
      </c>
      <c r="X31" s="185"/>
      <c r="Y31" s="185"/>
      <c r="Z31" s="185"/>
      <c r="AA31" s="185"/>
      <c r="AB31" s="185"/>
      <c r="AC31" s="185"/>
      <c r="AD31" s="185"/>
      <c r="AE31" s="185"/>
      <c r="AK31" s="184">
        <v>0</v>
      </c>
      <c r="AL31" s="185"/>
      <c r="AM31" s="185"/>
      <c r="AN31" s="185"/>
      <c r="AO31" s="185"/>
      <c r="AR31" s="35"/>
      <c r="BE31" s="189"/>
    </row>
    <row r="32" spans="2:71" s="2" customFormat="1" ht="14.4" hidden="1" customHeight="1">
      <c r="B32" s="35"/>
      <c r="F32" s="26" t="s">
        <v>41</v>
      </c>
      <c r="L32" s="186">
        <v>0.15</v>
      </c>
      <c r="M32" s="185"/>
      <c r="N32" s="185"/>
      <c r="O32" s="185"/>
      <c r="P32" s="185"/>
      <c r="W32" s="184">
        <f>ROUND(BC94, 2)</f>
        <v>0</v>
      </c>
      <c r="X32" s="185"/>
      <c r="Y32" s="185"/>
      <c r="Z32" s="185"/>
      <c r="AA32" s="185"/>
      <c r="AB32" s="185"/>
      <c r="AC32" s="185"/>
      <c r="AD32" s="185"/>
      <c r="AE32" s="185"/>
      <c r="AK32" s="184">
        <v>0</v>
      </c>
      <c r="AL32" s="185"/>
      <c r="AM32" s="185"/>
      <c r="AN32" s="185"/>
      <c r="AO32" s="185"/>
      <c r="AR32" s="35"/>
      <c r="BE32" s="189"/>
    </row>
    <row r="33" spans="2:57" s="2" customFormat="1" ht="14.4" hidden="1" customHeight="1">
      <c r="B33" s="35"/>
      <c r="F33" s="26" t="s">
        <v>42</v>
      </c>
      <c r="L33" s="186">
        <v>0</v>
      </c>
      <c r="M33" s="185"/>
      <c r="N33" s="185"/>
      <c r="O33" s="185"/>
      <c r="P33" s="185"/>
      <c r="W33" s="184">
        <f>ROUND(BD94, 2)</f>
        <v>0</v>
      </c>
      <c r="X33" s="185"/>
      <c r="Y33" s="185"/>
      <c r="Z33" s="185"/>
      <c r="AA33" s="185"/>
      <c r="AB33" s="185"/>
      <c r="AC33" s="185"/>
      <c r="AD33" s="185"/>
      <c r="AE33" s="185"/>
      <c r="AK33" s="184">
        <v>0</v>
      </c>
      <c r="AL33" s="185"/>
      <c r="AM33" s="185"/>
      <c r="AN33" s="185"/>
      <c r="AO33" s="185"/>
      <c r="AR33" s="35"/>
      <c r="BE33" s="189"/>
    </row>
    <row r="34" spans="2:57" s="1" customFormat="1" ht="6.9" customHeight="1">
      <c r="B34" s="31"/>
      <c r="AR34" s="31"/>
      <c r="BE34" s="188"/>
    </row>
    <row r="35" spans="2:57" s="1" customFormat="1" ht="25.95" customHeight="1">
      <c r="B35" s="31"/>
      <c r="C35" s="36"/>
      <c r="D35" s="37" t="s">
        <v>43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44</v>
      </c>
      <c r="U35" s="38"/>
      <c r="V35" s="38"/>
      <c r="W35" s="38"/>
      <c r="X35" s="218" t="s">
        <v>45</v>
      </c>
      <c r="Y35" s="219"/>
      <c r="Z35" s="219"/>
      <c r="AA35" s="219"/>
      <c r="AB35" s="219"/>
      <c r="AC35" s="38"/>
      <c r="AD35" s="38"/>
      <c r="AE35" s="38"/>
      <c r="AF35" s="38"/>
      <c r="AG35" s="38"/>
      <c r="AH35" s="38"/>
      <c r="AI35" s="38"/>
      <c r="AJ35" s="38"/>
      <c r="AK35" s="220">
        <f>SUM(AK26:AK33)</f>
        <v>0</v>
      </c>
      <c r="AL35" s="219"/>
      <c r="AM35" s="219"/>
      <c r="AN35" s="219"/>
      <c r="AO35" s="221"/>
      <c r="AP35" s="36"/>
      <c r="AQ35" s="36"/>
      <c r="AR35" s="31"/>
    </row>
    <row r="36" spans="2:57" s="1" customFormat="1" ht="6.9" customHeight="1">
      <c r="B36" s="31"/>
      <c r="AR36" s="31"/>
    </row>
    <row r="37" spans="2:57" s="1" customFormat="1" ht="14.4" customHeight="1">
      <c r="B37" s="31"/>
      <c r="AR37" s="31"/>
    </row>
    <row r="38" spans="2:57" ht="14.4" customHeight="1">
      <c r="B38" s="19"/>
      <c r="AR38" s="19"/>
    </row>
    <row r="39" spans="2:57" ht="14.4" customHeight="1">
      <c r="B39" s="19"/>
      <c r="AR39" s="19"/>
    </row>
    <row r="40" spans="2:57" ht="14.4" customHeight="1">
      <c r="B40" s="19"/>
      <c r="AR40" s="19"/>
    </row>
    <row r="41" spans="2:57" ht="14.4" customHeight="1">
      <c r="B41" s="19"/>
      <c r="AR41" s="19"/>
    </row>
    <row r="42" spans="2:57" ht="14.4" customHeight="1">
      <c r="B42" s="19"/>
      <c r="AR42" s="19"/>
    </row>
    <row r="43" spans="2:57" ht="14.4" customHeight="1">
      <c r="B43" s="19"/>
      <c r="AR43" s="19"/>
    </row>
    <row r="44" spans="2:57" ht="14.4" customHeight="1">
      <c r="B44" s="19"/>
      <c r="AR44" s="19"/>
    </row>
    <row r="45" spans="2:57" ht="14.4" customHeight="1">
      <c r="B45" s="19"/>
      <c r="AR45" s="19"/>
    </row>
    <row r="46" spans="2:57" ht="14.4" customHeight="1">
      <c r="B46" s="19"/>
      <c r="AR46" s="19"/>
    </row>
    <row r="47" spans="2:57" ht="14.4" customHeight="1">
      <c r="B47" s="19"/>
      <c r="AR47" s="19"/>
    </row>
    <row r="48" spans="2:57" ht="14.4" customHeight="1">
      <c r="B48" s="19"/>
      <c r="AR48" s="19"/>
    </row>
    <row r="49" spans="2:44" s="1" customFormat="1" ht="14.4" customHeight="1">
      <c r="B49" s="31"/>
      <c r="D49" s="40" t="s">
        <v>46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47</v>
      </c>
      <c r="AI49" s="41"/>
      <c r="AJ49" s="41"/>
      <c r="AK49" s="41"/>
      <c r="AL49" s="41"/>
      <c r="AM49" s="41"/>
      <c r="AN49" s="41"/>
      <c r="AO49" s="41"/>
      <c r="AR49" s="31"/>
    </row>
    <row r="50" spans="2:44">
      <c r="B50" s="19"/>
      <c r="AR50" s="19"/>
    </row>
    <row r="51" spans="2:44">
      <c r="B51" s="19"/>
      <c r="AR51" s="19"/>
    </row>
    <row r="52" spans="2:44">
      <c r="B52" s="19"/>
      <c r="AR52" s="19"/>
    </row>
    <row r="53" spans="2:44">
      <c r="B53" s="19"/>
      <c r="AR53" s="19"/>
    </row>
    <row r="54" spans="2:44">
      <c r="B54" s="19"/>
      <c r="AR54" s="19"/>
    </row>
    <row r="55" spans="2:44">
      <c r="B55" s="19"/>
      <c r="AR55" s="19"/>
    </row>
    <row r="56" spans="2:44">
      <c r="B56" s="19"/>
      <c r="AR56" s="19"/>
    </row>
    <row r="57" spans="2:44">
      <c r="B57" s="19"/>
      <c r="AR57" s="19"/>
    </row>
    <row r="58" spans="2:44">
      <c r="B58" s="19"/>
      <c r="AR58" s="19"/>
    </row>
    <row r="59" spans="2:44">
      <c r="B59" s="19"/>
      <c r="AR59" s="19"/>
    </row>
    <row r="60" spans="2:44" s="1" customFormat="1" ht="13.2">
      <c r="B60" s="31"/>
      <c r="D60" s="42" t="s">
        <v>48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2" t="s">
        <v>49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2" t="s">
        <v>48</v>
      </c>
      <c r="AI60" s="33"/>
      <c r="AJ60" s="33"/>
      <c r="AK60" s="33"/>
      <c r="AL60" s="33"/>
      <c r="AM60" s="42" t="s">
        <v>49</v>
      </c>
      <c r="AN60" s="33"/>
      <c r="AO60" s="33"/>
      <c r="AR60" s="31"/>
    </row>
    <row r="61" spans="2:44">
      <c r="B61" s="19"/>
      <c r="AR61" s="19"/>
    </row>
    <row r="62" spans="2:44">
      <c r="B62" s="19"/>
      <c r="AR62" s="19"/>
    </row>
    <row r="63" spans="2:44">
      <c r="B63" s="19"/>
      <c r="AR63" s="19"/>
    </row>
    <row r="64" spans="2:44" s="1" customFormat="1" ht="13.2">
      <c r="B64" s="31"/>
      <c r="D64" s="40" t="s">
        <v>50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0" t="s">
        <v>51</v>
      </c>
      <c r="AI64" s="41"/>
      <c r="AJ64" s="41"/>
      <c r="AK64" s="41"/>
      <c r="AL64" s="41"/>
      <c r="AM64" s="41"/>
      <c r="AN64" s="41"/>
      <c r="AO64" s="41"/>
      <c r="AR64" s="31"/>
    </row>
    <row r="65" spans="2:44">
      <c r="B65" s="19"/>
      <c r="AR65" s="19"/>
    </row>
    <row r="66" spans="2:44">
      <c r="B66" s="19"/>
      <c r="AR66" s="19"/>
    </row>
    <row r="67" spans="2:44">
      <c r="B67" s="19"/>
      <c r="AR67" s="19"/>
    </row>
    <row r="68" spans="2:44">
      <c r="B68" s="19"/>
      <c r="AR68" s="19"/>
    </row>
    <row r="69" spans="2:44">
      <c r="B69" s="19"/>
      <c r="AR69" s="19"/>
    </row>
    <row r="70" spans="2:44">
      <c r="B70" s="19"/>
      <c r="AR70" s="19"/>
    </row>
    <row r="71" spans="2:44">
      <c r="B71" s="19"/>
      <c r="AR71" s="19"/>
    </row>
    <row r="72" spans="2:44">
      <c r="B72" s="19"/>
      <c r="AR72" s="19"/>
    </row>
    <row r="73" spans="2:44">
      <c r="B73" s="19"/>
      <c r="AR73" s="19"/>
    </row>
    <row r="74" spans="2:44">
      <c r="B74" s="19"/>
      <c r="AR74" s="19"/>
    </row>
    <row r="75" spans="2:44" s="1" customFormat="1" ht="13.2">
      <c r="B75" s="31"/>
      <c r="D75" s="42" t="s">
        <v>48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2" t="s">
        <v>49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2" t="s">
        <v>48</v>
      </c>
      <c r="AI75" s="33"/>
      <c r="AJ75" s="33"/>
      <c r="AK75" s="33"/>
      <c r="AL75" s="33"/>
      <c r="AM75" s="42" t="s">
        <v>49</v>
      </c>
      <c r="AN75" s="33"/>
      <c r="AO75" s="33"/>
      <c r="AR75" s="31"/>
    </row>
    <row r="76" spans="2:44" s="1" customFormat="1">
      <c r="B76" s="31"/>
      <c r="AR76" s="31"/>
    </row>
    <row r="77" spans="2:44" s="1" customFormat="1" ht="6.9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31"/>
    </row>
    <row r="81" spans="1:91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31"/>
    </row>
    <row r="82" spans="1:91" s="1" customFormat="1" ht="24.9" customHeight="1">
      <c r="B82" s="31"/>
      <c r="C82" s="20" t="s">
        <v>52</v>
      </c>
      <c r="AR82" s="31"/>
    </row>
    <row r="83" spans="1:91" s="1" customFormat="1" ht="6.9" customHeight="1">
      <c r="B83" s="31"/>
      <c r="AR83" s="31"/>
    </row>
    <row r="84" spans="1:91" s="3" customFormat="1" ht="12" customHeight="1">
      <c r="B84" s="47"/>
      <c r="C84" s="26" t="s">
        <v>13</v>
      </c>
      <c r="L84" s="3" t="str">
        <f>K5</f>
        <v>22014</v>
      </c>
      <c r="AR84" s="47"/>
    </row>
    <row r="85" spans="1:91" s="4" customFormat="1" ht="36.9" customHeight="1">
      <c r="B85" s="48"/>
      <c r="C85" s="49" t="s">
        <v>16</v>
      </c>
      <c r="L85" s="209" t="str">
        <f>K6</f>
        <v>Rekonstrukce elektroinstalace v budově DDM Astra Zlín</v>
      </c>
      <c r="M85" s="210"/>
      <c r="N85" s="210"/>
      <c r="O85" s="210"/>
      <c r="P85" s="210"/>
      <c r="Q85" s="210"/>
      <c r="R85" s="210"/>
      <c r="S85" s="210"/>
      <c r="T85" s="210"/>
      <c r="U85" s="210"/>
      <c r="V85" s="210"/>
      <c r="W85" s="210"/>
      <c r="X85" s="210"/>
      <c r="Y85" s="210"/>
      <c r="Z85" s="210"/>
      <c r="AA85" s="210"/>
      <c r="AB85" s="210"/>
      <c r="AC85" s="210"/>
      <c r="AD85" s="210"/>
      <c r="AE85" s="210"/>
      <c r="AF85" s="210"/>
      <c r="AG85" s="210"/>
      <c r="AH85" s="210"/>
      <c r="AI85" s="210"/>
      <c r="AJ85" s="210"/>
      <c r="AR85" s="48"/>
    </row>
    <row r="86" spans="1:91" s="1" customFormat="1" ht="6.9" customHeight="1">
      <c r="B86" s="31"/>
      <c r="AR86" s="31"/>
    </row>
    <row r="87" spans="1:91" s="1" customFormat="1" ht="12" customHeight="1">
      <c r="B87" s="31"/>
      <c r="C87" s="26" t="s">
        <v>20</v>
      </c>
      <c r="L87" s="50" t="str">
        <f>IF(K8="","",K8)</f>
        <v xml:space="preserve"> </v>
      </c>
      <c r="AI87" s="26" t="s">
        <v>22</v>
      </c>
      <c r="AM87" s="211" t="str">
        <f>IF(AN8= "","",AN8)</f>
        <v>1. 12. 2022</v>
      </c>
      <c r="AN87" s="211"/>
      <c r="AR87" s="31"/>
    </row>
    <row r="88" spans="1:91" s="1" customFormat="1" ht="6.9" customHeight="1">
      <c r="B88" s="31"/>
      <c r="AR88" s="31"/>
    </row>
    <row r="89" spans="1:91" s="1" customFormat="1" ht="15.15" customHeight="1">
      <c r="B89" s="31"/>
      <c r="C89" s="26" t="s">
        <v>24</v>
      </c>
      <c r="L89" s="3" t="str">
        <f>IF(E11= "","",E11)</f>
        <v xml:space="preserve"> </v>
      </c>
      <c r="AI89" s="26" t="s">
        <v>29</v>
      </c>
      <c r="AM89" s="212" t="str">
        <f>IF(E17="","",E17)</f>
        <v xml:space="preserve"> </v>
      </c>
      <c r="AN89" s="213"/>
      <c r="AO89" s="213"/>
      <c r="AP89" s="213"/>
      <c r="AR89" s="31"/>
      <c r="AS89" s="214" t="s">
        <v>53</v>
      </c>
      <c r="AT89" s="215"/>
      <c r="AU89" s="52"/>
      <c r="AV89" s="52"/>
      <c r="AW89" s="52"/>
      <c r="AX89" s="52"/>
      <c r="AY89" s="52"/>
      <c r="AZ89" s="52"/>
      <c r="BA89" s="52"/>
      <c r="BB89" s="52"/>
      <c r="BC89" s="52"/>
      <c r="BD89" s="53"/>
    </row>
    <row r="90" spans="1:91" s="1" customFormat="1" ht="15.15" customHeight="1">
      <c r="B90" s="31"/>
      <c r="C90" s="26" t="s">
        <v>27</v>
      </c>
      <c r="L90" s="3" t="str">
        <f>IF(E14= "Vyplň údaj","",E14)</f>
        <v/>
      </c>
      <c r="AI90" s="26" t="s">
        <v>31</v>
      </c>
      <c r="AM90" s="212" t="str">
        <f>IF(E20="","",E20)</f>
        <v xml:space="preserve"> </v>
      </c>
      <c r="AN90" s="213"/>
      <c r="AO90" s="213"/>
      <c r="AP90" s="213"/>
      <c r="AR90" s="31"/>
      <c r="AS90" s="216"/>
      <c r="AT90" s="217"/>
      <c r="BD90" s="55"/>
    </row>
    <row r="91" spans="1:91" s="1" customFormat="1" ht="10.95" customHeight="1">
      <c r="B91" s="31"/>
      <c r="AR91" s="31"/>
      <c r="AS91" s="216"/>
      <c r="AT91" s="217"/>
      <c r="BD91" s="55"/>
    </row>
    <row r="92" spans="1:91" s="1" customFormat="1" ht="29.25" customHeight="1">
      <c r="B92" s="31"/>
      <c r="C92" s="202" t="s">
        <v>54</v>
      </c>
      <c r="D92" s="203"/>
      <c r="E92" s="203"/>
      <c r="F92" s="203"/>
      <c r="G92" s="203"/>
      <c r="H92" s="56"/>
      <c r="I92" s="204" t="s">
        <v>55</v>
      </c>
      <c r="J92" s="203"/>
      <c r="K92" s="203"/>
      <c r="L92" s="203"/>
      <c r="M92" s="203"/>
      <c r="N92" s="203"/>
      <c r="O92" s="203"/>
      <c r="P92" s="203"/>
      <c r="Q92" s="203"/>
      <c r="R92" s="203"/>
      <c r="S92" s="203"/>
      <c r="T92" s="203"/>
      <c r="U92" s="203"/>
      <c r="V92" s="203"/>
      <c r="W92" s="203"/>
      <c r="X92" s="203"/>
      <c r="Y92" s="203"/>
      <c r="Z92" s="203"/>
      <c r="AA92" s="203"/>
      <c r="AB92" s="203"/>
      <c r="AC92" s="203"/>
      <c r="AD92" s="203"/>
      <c r="AE92" s="203"/>
      <c r="AF92" s="203"/>
      <c r="AG92" s="205" t="s">
        <v>56</v>
      </c>
      <c r="AH92" s="203"/>
      <c r="AI92" s="203"/>
      <c r="AJ92" s="203"/>
      <c r="AK92" s="203"/>
      <c r="AL92" s="203"/>
      <c r="AM92" s="203"/>
      <c r="AN92" s="204" t="s">
        <v>57</v>
      </c>
      <c r="AO92" s="203"/>
      <c r="AP92" s="206"/>
      <c r="AQ92" s="57" t="s">
        <v>58</v>
      </c>
      <c r="AR92" s="31"/>
      <c r="AS92" s="58" t="s">
        <v>59</v>
      </c>
      <c r="AT92" s="59" t="s">
        <v>60</v>
      </c>
      <c r="AU92" s="59" t="s">
        <v>61</v>
      </c>
      <c r="AV92" s="59" t="s">
        <v>62</v>
      </c>
      <c r="AW92" s="59" t="s">
        <v>63</v>
      </c>
      <c r="AX92" s="59" t="s">
        <v>64</v>
      </c>
      <c r="AY92" s="59" t="s">
        <v>65</v>
      </c>
      <c r="AZ92" s="59" t="s">
        <v>66</v>
      </c>
      <c r="BA92" s="59" t="s">
        <v>67</v>
      </c>
      <c r="BB92" s="59" t="s">
        <v>68</v>
      </c>
      <c r="BC92" s="59" t="s">
        <v>69</v>
      </c>
      <c r="BD92" s="60" t="s">
        <v>70</v>
      </c>
    </row>
    <row r="93" spans="1:91" s="1" customFormat="1" ht="10.95" customHeight="1">
      <c r="B93" s="31"/>
      <c r="AR93" s="31"/>
      <c r="AS93" s="61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</row>
    <row r="94" spans="1:91" s="5" customFormat="1" ht="32.4" customHeight="1">
      <c r="B94" s="62"/>
      <c r="C94" s="63" t="s">
        <v>71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207">
        <f>ROUND(SUM(AG95:AG97),2)</f>
        <v>0</v>
      </c>
      <c r="AH94" s="207"/>
      <c r="AI94" s="207"/>
      <c r="AJ94" s="207"/>
      <c r="AK94" s="207"/>
      <c r="AL94" s="207"/>
      <c r="AM94" s="207"/>
      <c r="AN94" s="208">
        <f>SUM(AG94,AT94)</f>
        <v>0</v>
      </c>
      <c r="AO94" s="208"/>
      <c r="AP94" s="208"/>
      <c r="AQ94" s="66" t="s">
        <v>1</v>
      </c>
      <c r="AR94" s="62"/>
      <c r="AS94" s="67">
        <f>ROUND(SUM(AS95:AS97),2)</f>
        <v>0</v>
      </c>
      <c r="AT94" s="68">
        <f>ROUND(SUM(AV94:AW94),2)</f>
        <v>0</v>
      </c>
      <c r="AU94" s="69">
        <f>ROUND(SUM(AU95:AU97),5)</f>
        <v>0</v>
      </c>
      <c r="AV94" s="68">
        <f>ROUND(AZ94*L29,2)</f>
        <v>0</v>
      </c>
      <c r="AW94" s="68">
        <f>ROUND(BA94*L30,2)</f>
        <v>0</v>
      </c>
      <c r="AX94" s="68">
        <f>ROUND(BB94*L29,2)</f>
        <v>0</v>
      </c>
      <c r="AY94" s="68">
        <f>ROUND(BC94*L30,2)</f>
        <v>0</v>
      </c>
      <c r="AZ94" s="68">
        <f>ROUND(SUM(AZ95:AZ97),2)</f>
        <v>0</v>
      </c>
      <c r="BA94" s="68">
        <f>ROUND(SUM(BA95:BA97),2)</f>
        <v>0</v>
      </c>
      <c r="BB94" s="68">
        <f>ROUND(SUM(BB95:BB97),2)</f>
        <v>0</v>
      </c>
      <c r="BC94" s="68">
        <f>ROUND(SUM(BC95:BC97),2)</f>
        <v>0</v>
      </c>
      <c r="BD94" s="70">
        <f>ROUND(SUM(BD95:BD97),2)</f>
        <v>0</v>
      </c>
      <c r="BS94" s="71" t="s">
        <v>72</v>
      </c>
      <c r="BT94" s="71" t="s">
        <v>73</v>
      </c>
      <c r="BU94" s="72" t="s">
        <v>74</v>
      </c>
      <c r="BV94" s="71" t="s">
        <v>75</v>
      </c>
      <c r="BW94" s="71" t="s">
        <v>5</v>
      </c>
      <c r="BX94" s="71" t="s">
        <v>76</v>
      </c>
      <c r="CL94" s="71" t="s">
        <v>1</v>
      </c>
    </row>
    <row r="95" spans="1:91" s="6" customFormat="1" ht="16.5" customHeight="1">
      <c r="A95" s="73" t="s">
        <v>77</v>
      </c>
      <c r="B95" s="74"/>
      <c r="C95" s="75"/>
      <c r="D95" s="201" t="s">
        <v>78</v>
      </c>
      <c r="E95" s="201"/>
      <c r="F95" s="201"/>
      <c r="G95" s="201"/>
      <c r="H95" s="201"/>
      <c r="I95" s="76"/>
      <c r="J95" s="201" t="s">
        <v>79</v>
      </c>
      <c r="K95" s="201"/>
      <c r="L95" s="201"/>
      <c r="M95" s="201"/>
      <c r="N95" s="201"/>
      <c r="O95" s="201"/>
      <c r="P95" s="201"/>
      <c r="Q95" s="201"/>
      <c r="R95" s="201"/>
      <c r="S95" s="201"/>
      <c r="T95" s="201"/>
      <c r="U95" s="201"/>
      <c r="V95" s="201"/>
      <c r="W95" s="201"/>
      <c r="X95" s="201"/>
      <c r="Y95" s="201"/>
      <c r="Z95" s="201"/>
      <c r="AA95" s="201"/>
      <c r="AB95" s="201"/>
      <c r="AC95" s="201"/>
      <c r="AD95" s="201"/>
      <c r="AE95" s="201"/>
      <c r="AF95" s="201"/>
      <c r="AG95" s="199">
        <f>'D.1.1 - ASŘ'!J30</f>
        <v>0</v>
      </c>
      <c r="AH95" s="200"/>
      <c r="AI95" s="200"/>
      <c r="AJ95" s="200"/>
      <c r="AK95" s="200"/>
      <c r="AL95" s="200"/>
      <c r="AM95" s="200"/>
      <c r="AN95" s="199">
        <f>SUM(AG95,AT95)</f>
        <v>0</v>
      </c>
      <c r="AO95" s="200"/>
      <c r="AP95" s="200"/>
      <c r="AQ95" s="77" t="s">
        <v>80</v>
      </c>
      <c r="AR95" s="74"/>
      <c r="AS95" s="78">
        <v>0</v>
      </c>
      <c r="AT95" s="79">
        <f>ROUND(SUM(AV95:AW95),2)</f>
        <v>0</v>
      </c>
      <c r="AU95" s="80">
        <f>'D.1.1 - ASŘ'!P132</f>
        <v>0</v>
      </c>
      <c r="AV95" s="79">
        <f>'D.1.1 - ASŘ'!J33</f>
        <v>0</v>
      </c>
      <c r="AW95" s="79">
        <f>'D.1.1 - ASŘ'!J34</f>
        <v>0</v>
      </c>
      <c r="AX95" s="79">
        <f>'D.1.1 - ASŘ'!J35</f>
        <v>0</v>
      </c>
      <c r="AY95" s="79">
        <f>'D.1.1 - ASŘ'!J36</f>
        <v>0</v>
      </c>
      <c r="AZ95" s="79">
        <f>'D.1.1 - ASŘ'!F33</f>
        <v>0</v>
      </c>
      <c r="BA95" s="79">
        <f>'D.1.1 - ASŘ'!F34</f>
        <v>0</v>
      </c>
      <c r="BB95" s="79">
        <f>'D.1.1 - ASŘ'!F35</f>
        <v>0</v>
      </c>
      <c r="BC95" s="79">
        <f>'D.1.1 - ASŘ'!F36</f>
        <v>0</v>
      </c>
      <c r="BD95" s="81">
        <f>'D.1.1 - ASŘ'!F37</f>
        <v>0</v>
      </c>
      <c r="BT95" s="82" t="s">
        <v>81</v>
      </c>
      <c r="BV95" s="82" t="s">
        <v>75</v>
      </c>
      <c r="BW95" s="82" t="s">
        <v>82</v>
      </c>
      <c r="BX95" s="82" t="s">
        <v>5</v>
      </c>
      <c r="CL95" s="82" t="s">
        <v>1</v>
      </c>
      <c r="CM95" s="82" t="s">
        <v>83</v>
      </c>
    </row>
    <row r="96" spans="1:91" s="6" customFormat="1" ht="16.5" customHeight="1">
      <c r="A96" s="73" t="s">
        <v>77</v>
      </c>
      <c r="B96" s="74"/>
      <c r="C96" s="75"/>
      <c r="D96" s="201" t="s">
        <v>84</v>
      </c>
      <c r="E96" s="201"/>
      <c r="F96" s="201"/>
      <c r="G96" s="201"/>
      <c r="H96" s="201"/>
      <c r="I96" s="76"/>
      <c r="J96" s="201" t="s">
        <v>85</v>
      </c>
      <c r="K96" s="201"/>
      <c r="L96" s="201"/>
      <c r="M96" s="201"/>
      <c r="N96" s="201"/>
      <c r="O96" s="201"/>
      <c r="P96" s="201"/>
      <c r="Q96" s="201"/>
      <c r="R96" s="201"/>
      <c r="S96" s="201"/>
      <c r="T96" s="201"/>
      <c r="U96" s="201"/>
      <c r="V96" s="201"/>
      <c r="W96" s="201"/>
      <c r="X96" s="201"/>
      <c r="Y96" s="201"/>
      <c r="Z96" s="201"/>
      <c r="AA96" s="201"/>
      <c r="AB96" s="201"/>
      <c r="AC96" s="201"/>
      <c r="AD96" s="201"/>
      <c r="AE96" s="201"/>
      <c r="AF96" s="201"/>
      <c r="AG96" s="199">
        <f>'D.1.4.g - ESIL'!J30</f>
        <v>0</v>
      </c>
      <c r="AH96" s="200"/>
      <c r="AI96" s="200"/>
      <c r="AJ96" s="200"/>
      <c r="AK96" s="200"/>
      <c r="AL96" s="200"/>
      <c r="AM96" s="200"/>
      <c r="AN96" s="199">
        <f>SUM(AG96,AT96)</f>
        <v>0</v>
      </c>
      <c r="AO96" s="200"/>
      <c r="AP96" s="200"/>
      <c r="AQ96" s="77" t="s">
        <v>80</v>
      </c>
      <c r="AR96" s="74"/>
      <c r="AS96" s="78">
        <v>0</v>
      </c>
      <c r="AT96" s="79">
        <f>ROUND(SUM(AV96:AW96),2)</f>
        <v>0</v>
      </c>
      <c r="AU96" s="80">
        <f>'D.1.4.g - ESIL'!P124</f>
        <v>0</v>
      </c>
      <c r="AV96" s="79">
        <f>'D.1.4.g - ESIL'!J33</f>
        <v>0</v>
      </c>
      <c r="AW96" s="79">
        <f>'D.1.4.g - ESIL'!J34</f>
        <v>0</v>
      </c>
      <c r="AX96" s="79">
        <f>'D.1.4.g - ESIL'!J35</f>
        <v>0</v>
      </c>
      <c r="AY96" s="79">
        <f>'D.1.4.g - ESIL'!J36</f>
        <v>0</v>
      </c>
      <c r="AZ96" s="79">
        <f>'D.1.4.g - ESIL'!F33</f>
        <v>0</v>
      </c>
      <c r="BA96" s="79">
        <f>'D.1.4.g - ESIL'!F34</f>
        <v>0</v>
      </c>
      <c r="BB96" s="79">
        <f>'D.1.4.g - ESIL'!F35</f>
        <v>0</v>
      </c>
      <c r="BC96" s="79">
        <f>'D.1.4.g - ESIL'!F36</f>
        <v>0</v>
      </c>
      <c r="BD96" s="81">
        <f>'D.1.4.g - ESIL'!F37</f>
        <v>0</v>
      </c>
      <c r="BT96" s="82" t="s">
        <v>81</v>
      </c>
      <c r="BV96" s="82" t="s">
        <v>75</v>
      </c>
      <c r="BW96" s="82" t="s">
        <v>86</v>
      </c>
      <c r="BX96" s="82" t="s">
        <v>5</v>
      </c>
      <c r="CL96" s="82" t="s">
        <v>1</v>
      </c>
      <c r="CM96" s="82" t="s">
        <v>83</v>
      </c>
    </row>
    <row r="97" spans="1:91" s="6" customFormat="1" ht="16.5" customHeight="1">
      <c r="A97" s="73" t="s">
        <v>77</v>
      </c>
      <c r="B97" s="74"/>
      <c r="C97" s="75"/>
      <c r="D97" s="201" t="s">
        <v>87</v>
      </c>
      <c r="E97" s="201"/>
      <c r="F97" s="201"/>
      <c r="G97" s="201"/>
      <c r="H97" s="201"/>
      <c r="I97" s="76"/>
      <c r="J97" s="201" t="s">
        <v>88</v>
      </c>
      <c r="K97" s="201"/>
      <c r="L97" s="201"/>
      <c r="M97" s="201"/>
      <c r="N97" s="201"/>
      <c r="O97" s="201"/>
      <c r="P97" s="201"/>
      <c r="Q97" s="201"/>
      <c r="R97" s="201"/>
      <c r="S97" s="201"/>
      <c r="T97" s="201"/>
      <c r="U97" s="201"/>
      <c r="V97" s="201"/>
      <c r="W97" s="201"/>
      <c r="X97" s="201"/>
      <c r="Y97" s="201"/>
      <c r="Z97" s="201"/>
      <c r="AA97" s="201"/>
      <c r="AB97" s="201"/>
      <c r="AC97" s="201"/>
      <c r="AD97" s="201"/>
      <c r="AE97" s="201"/>
      <c r="AF97" s="201"/>
      <c r="AG97" s="199">
        <f>'D.1.4.h - ESLP'!J30</f>
        <v>0</v>
      </c>
      <c r="AH97" s="200"/>
      <c r="AI97" s="200"/>
      <c r="AJ97" s="200"/>
      <c r="AK97" s="200"/>
      <c r="AL97" s="200"/>
      <c r="AM97" s="200"/>
      <c r="AN97" s="199">
        <f>SUM(AG97,AT97)</f>
        <v>0</v>
      </c>
      <c r="AO97" s="200"/>
      <c r="AP97" s="200"/>
      <c r="AQ97" s="77" t="s">
        <v>80</v>
      </c>
      <c r="AR97" s="74"/>
      <c r="AS97" s="83">
        <v>0</v>
      </c>
      <c r="AT97" s="84">
        <f>ROUND(SUM(AV97:AW97),2)</f>
        <v>0</v>
      </c>
      <c r="AU97" s="85">
        <f>'D.1.4.h - ESLP'!P123</f>
        <v>0</v>
      </c>
      <c r="AV97" s="84">
        <f>'D.1.4.h - ESLP'!J33</f>
        <v>0</v>
      </c>
      <c r="AW97" s="84">
        <f>'D.1.4.h - ESLP'!J34</f>
        <v>0</v>
      </c>
      <c r="AX97" s="84">
        <f>'D.1.4.h - ESLP'!J35</f>
        <v>0</v>
      </c>
      <c r="AY97" s="84">
        <f>'D.1.4.h - ESLP'!J36</f>
        <v>0</v>
      </c>
      <c r="AZ97" s="84">
        <f>'D.1.4.h - ESLP'!F33</f>
        <v>0</v>
      </c>
      <c r="BA97" s="84">
        <f>'D.1.4.h - ESLP'!F34</f>
        <v>0</v>
      </c>
      <c r="BB97" s="84">
        <f>'D.1.4.h - ESLP'!F35</f>
        <v>0</v>
      </c>
      <c r="BC97" s="84">
        <f>'D.1.4.h - ESLP'!F36</f>
        <v>0</v>
      </c>
      <c r="BD97" s="86">
        <f>'D.1.4.h - ESLP'!F37</f>
        <v>0</v>
      </c>
      <c r="BT97" s="82" t="s">
        <v>81</v>
      </c>
      <c r="BV97" s="82" t="s">
        <v>75</v>
      </c>
      <c r="BW97" s="82" t="s">
        <v>89</v>
      </c>
      <c r="BX97" s="82" t="s">
        <v>5</v>
      </c>
      <c r="CL97" s="82" t="s">
        <v>1</v>
      </c>
      <c r="CM97" s="82" t="s">
        <v>83</v>
      </c>
    </row>
    <row r="98" spans="1:91" s="1" customFormat="1" ht="30" customHeight="1">
      <c r="B98" s="31"/>
      <c r="AR98" s="31"/>
    </row>
    <row r="99" spans="1:91" s="1" customFormat="1" ht="6.9" customHeight="1">
      <c r="B99" s="43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31"/>
    </row>
  </sheetData>
  <sheetProtection algorithmName="SHA-512" hashValue="JMt7X8RU9g6PLuRFRZW+hhrq3X97jD9DOYSLxVVaZzc8h7X7OOUMtt8ARJW5c1vZLqP/jAB/xgwnmXKprMY1pA==" saltValue="FUBG12jymbfgaxc+cuNz5+wBRxdaOBNTH3OVxUcgeNORKuAksKCN25hi0pHl624dlU2KfkTpcNaRYANujgVEpA==" spinCount="100000" sheet="1" objects="1" scenarios="1" formatColumns="0" formatRows="0"/>
  <mergeCells count="50">
    <mergeCell ref="AR2:BE2"/>
    <mergeCell ref="AN96:AP96"/>
    <mergeCell ref="AG96:AM96"/>
    <mergeCell ref="D96:H96"/>
    <mergeCell ref="J96:AF96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AN97:AP97"/>
    <mergeCell ref="AG97:AM97"/>
    <mergeCell ref="D97:H97"/>
    <mergeCell ref="J97:AF97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W32:AE32"/>
    <mergeCell ref="AK32:AO32"/>
    <mergeCell ref="L32:P3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L31:P31"/>
  </mergeCells>
  <hyperlinks>
    <hyperlink ref="A95" location="'D.1.1 - Architektonicko s...'!C2" display="/" xr:uid="{00000000-0004-0000-0000-000000000000}"/>
    <hyperlink ref="A96" location="'D.1.4.g - Zařízení silnop...'!C2" display="/" xr:uid="{00000000-0004-0000-0000-000001000000}"/>
    <hyperlink ref="A97" location="'D.1.4.h - Zařízení slabop...'!C2" display="/" xr:uid="{00000000-0004-0000-0000-000002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349"/>
  <sheetViews>
    <sheetView showGridLines="0" workbookViewId="0"/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AT2" s="16" t="s">
        <v>82</v>
      </c>
    </row>
    <row r="3" spans="2:46" ht="6.9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83</v>
      </c>
    </row>
    <row r="4" spans="2:46" ht="24.9" customHeight="1">
      <c r="B4" s="19"/>
      <c r="D4" s="20" t="s">
        <v>90</v>
      </c>
      <c r="L4" s="19"/>
      <c r="M4" s="87" t="s">
        <v>10</v>
      </c>
      <c r="AT4" s="16" t="s">
        <v>4</v>
      </c>
    </row>
    <row r="5" spans="2:46" ht="6.9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23" t="str">
        <f>'Rekapitulace stavby'!K6</f>
        <v>Rekonstrukce elektroinstalace v budově DDM Astra Zlín</v>
      </c>
      <c r="F7" s="224"/>
      <c r="G7" s="224"/>
      <c r="H7" s="224"/>
      <c r="L7" s="19"/>
    </row>
    <row r="8" spans="2:46" s="1" customFormat="1" ht="12" customHeight="1">
      <c r="B8" s="31"/>
      <c r="D8" s="26" t="s">
        <v>91</v>
      </c>
      <c r="L8" s="31"/>
    </row>
    <row r="9" spans="2:46" s="1" customFormat="1" ht="16.5" customHeight="1">
      <c r="B9" s="31"/>
      <c r="E9" s="209" t="s">
        <v>92</v>
      </c>
      <c r="F9" s="222"/>
      <c r="G9" s="222"/>
      <c r="H9" s="222"/>
      <c r="L9" s="31"/>
    </row>
    <row r="10" spans="2:46" s="1" customFormat="1">
      <c r="B10" s="31"/>
      <c r="L10" s="31"/>
    </row>
    <row r="11" spans="2:46" s="1" customFormat="1" ht="12" customHeight="1">
      <c r="B11" s="31"/>
      <c r="D11" s="26" t="s">
        <v>18</v>
      </c>
      <c r="F11" s="24" t="s">
        <v>1</v>
      </c>
      <c r="I11" s="26" t="s">
        <v>19</v>
      </c>
      <c r="J11" s="24" t="s">
        <v>1</v>
      </c>
      <c r="L11" s="31"/>
    </row>
    <row r="12" spans="2:46" s="1" customFormat="1" ht="12" customHeight="1">
      <c r="B12" s="31"/>
      <c r="D12" s="26" t="s">
        <v>20</v>
      </c>
      <c r="F12" s="24" t="s">
        <v>21</v>
      </c>
      <c r="I12" s="26" t="s">
        <v>22</v>
      </c>
      <c r="J12" s="51" t="str">
        <f>'Rekapitulace stavby'!AN8</f>
        <v>1. 12. 2022</v>
      </c>
      <c r="L12" s="31"/>
    </row>
    <row r="13" spans="2:46" s="1" customFormat="1" ht="10.95" customHeight="1">
      <c r="B13" s="31"/>
      <c r="L13" s="31"/>
    </row>
    <row r="14" spans="2:46" s="1" customFormat="1" ht="12" customHeight="1">
      <c r="B14" s="31"/>
      <c r="D14" s="26" t="s">
        <v>24</v>
      </c>
      <c r="I14" s="26" t="s">
        <v>25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26</v>
      </c>
      <c r="J15" s="24" t="str">
        <f>IF('Rekapitulace stavby'!AN11="","",'Rekapitulace stavby'!AN11)</f>
        <v/>
      </c>
      <c r="L15" s="31"/>
    </row>
    <row r="16" spans="2:46" s="1" customFormat="1" ht="6.9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25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225" t="str">
        <f>'Rekapitulace stavby'!E14</f>
        <v>Vyplň údaj</v>
      </c>
      <c r="F18" s="190"/>
      <c r="G18" s="190"/>
      <c r="H18" s="190"/>
      <c r="I18" s="26" t="s">
        <v>26</v>
      </c>
      <c r="J18" s="27" t="str">
        <f>'Rekapitulace stavby'!AN14</f>
        <v>Vyplň údaj</v>
      </c>
      <c r="L18" s="31"/>
    </row>
    <row r="19" spans="2:12" s="1" customFormat="1" ht="6.9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25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26</v>
      </c>
      <c r="J21" s="24" t="str">
        <f>IF('Rekapitulace stavby'!AN17="","",'Rekapitulace stavby'!AN17)</f>
        <v/>
      </c>
      <c r="L21" s="31"/>
    </row>
    <row r="22" spans="2:12" s="1" customFormat="1" ht="6.9" customHeight="1">
      <c r="B22" s="31"/>
      <c r="L22" s="31"/>
    </row>
    <row r="23" spans="2:12" s="1" customFormat="1" ht="12" customHeight="1">
      <c r="B23" s="31"/>
      <c r="D23" s="26" t="s">
        <v>31</v>
      </c>
      <c r="I23" s="26" t="s">
        <v>25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26</v>
      </c>
      <c r="J24" s="24" t="str">
        <f>IF('Rekapitulace stavby'!AN20="","",'Rekapitulace stavby'!AN20)</f>
        <v/>
      </c>
      <c r="L24" s="31"/>
    </row>
    <row r="25" spans="2:12" s="1" customFormat="1" ht="6.9" customHeight="1">
      <c r="B25" s="31"/>
      <c r="L25" s="31"/>
    </row>
    <row r="26" spans="2:12" s="1" customFormat="1" ht="12" customHeight="1">
      <c r="B26" s="31"/>
      <c r="D26" s="26" t="s">
        <v>32</v>
      </c>
      <c r="L26" s="31"/>
    </row>
    <row r="27" spans="2:12" s="7" customFormat="1" ht="16.5" customHeight="1">
      <c r="B27" s="88"/>
      <c r="E27" s="195" t="s">
        <v>1</v>
      </c>
      <c r="F27" s="195"/>
      <c r="G27" s="195"/>
      <c r="H27" s="195"/>
      <c r="L27" s="88"/>
    </row>
    <row r="28" spans="2:12" s="1" customFormat="1" ht="6.9" customHeight="1">
      <c r="B28" s="31"/>
      <c r="L28" s="31"/>
    </row>
    <row r="29" spans="2:12" s="1" customFormat="1" ht="6.9" customHeight="1">
      <c r="B29" s="31"/>
      <c r="D29" s="52"/>
      <c r="E29" s="52"/>
      <c r="F29" s="52"/>
      <c r="G29" s="52"/>
      <c r="H29" s="52"/>
      <c r="I29" s="52"/>
      <c r="J29" s="52"/>
      <c r="K29" s="52"/>
      <c r="L29" s="31"/>
    </row>
    <row r="30" spans="2:12" s="1" customFormat="1" ht="25.35" customHeight="1">
      <c r="B30" s="31"/>
      <c r="D30" s="89" t="s">
        <v>33</v>
      </c>
      <c r="J30" s="65">
        <f>ROUND(J132, 2)</f>
        <v>0</v>
      </c>
      <c r="L30" s="31"/>
    </row>
    <row r="31" spans="2:12" s="1" customFormat="1" ht="6.9" customHeight="1">
      <c r="B31" s="31"/>
      <c r="D31" s="52"/>
      <c r="E31" s="52"/>
      <c r="F31" s="52"/>
      <c r="G31" s="52"/>
      <c r="H31" s="52"/>
      <c r="I31" s="52"/>
      <c r="J31" s="52"/>
      <c r="K31" s="52"/>
      <c r="L31" s="31"/>
    </row>
    <row r="32" spans="2:12" s="1" customFormat="1" ht="14.4" customHeight="1">
      <c r="B32" s="31"/>
      <c r="F32" s="34" t="s">
        <v>35</v>
      </c>
      <c r="I32" s="34" t="s">
        <v>34</v>
      </c>
      <c r="J32" s="34" t="s">
        <v>36</v>
      </c>
      <c r="L32" s="31"/>
    </row>
    <row r="33" spans="2:12" s="1" customFormat="1" ht="14.4" customHeight="1">
      <c r="B33" s="31"/>
      <c r="D33" s="54" t="s">
        <v>37</v>
      </c>
      <c r="E33" s="26" t="s">
        <v>38</v>
      </c>
      <c r="F33" s="90">
        <f>ROUND((SUM(BE132:BE348)),  2)</f>
        <v>0</v>
      </c>
      <c r="I33" s="91">
        <v>0.21</v>
      </c>
      <c r="J33" s="90">
        <f>ROUND(((SUM(BE132:BE348))*I33),  2)</f>
        <v>0</v>
      </c>
      <c r="L33" s="31"/>
    </row>
    <row r="34" spans="2:12" s="1" customFormat="1" ht="14.4" customHeight="1">
      <c r="B34" s="31"/>
      <c r="E34" s="26" t="s">
        <v>39</v>
      </c>
      <c r="F34" s="90">
        <f>ROUND((SUM(BF132:BF348)),  2)</f>
        <v>0</v>
      </c>
      <c r="I34" s="91">
        <v>0.15</v>
      </c>
      <c r="J34" s="90">
        <f>ROUND(((SUM(BF132:BF348))*I34),  2)</f>
        <v>0</v>
      </c>
      <c r="L34" s="31"/>
    </row>
    <row r="35" spans="2:12" s="1" customFormat="1" ht="14.4" hidden="1" customHeight="1">
      <c r="B35" s="31"/>
      <c r="E35" s="26" t="s">
        <v>40</v>
      </c>
      <c r="F35" s="90">
        <f>ROUND((SUM(BG132:BG348)),  2)</f>
        <v>0</v>
      </c>
      <c r="I35" s="91">
        <v>0.21</v>
      </c>
      <c r="J35" s="90">
        <f>0</f>
        <v>0</v>
      </c>
      <c r="L35" s="31"/>
    </row>
    <row r="36" spans="2:12" s="1" customFormat="1" ht="14.4" hidden="1" customHeight="1">
      <c r="B36" s="31"/>
      <c r="E36" s="26" t="s">
        <v>41</v>
      </c>
      <c r="F36" s="90">
        <f>ROUND((SUM(BH132:BH348)),  2)</f>
        <v>0</v>
      </c>
      <c r="I36" s="91">
        <v>0.15</v>
      </c>
      <c r="J36" s="90">
        <f>0</f>
        <v>0</v>
      </c>
      <c r="L36" s="31"/>
    </row>
    <row r="37" spans="2:12" s="1" customFormat="1" ht="14.4" hidden="1" customHeight="1">
      <c r="B37" s="31"/>
      <c r="E37" s="26" t="s">
        <v>42</v>
      </c>
      <c r="F37" s="90">
        <f>ROUND((SUM(BI132:BI348)),  2)</f>
        <v>0</v>
      </c>
      <c r="I37" s="91">
        <v>0</v>
      </c>
      <c r="J37" s="90">
        <f>0</f>
        <v>0</v>
      </c>
      <c r="L37" s="31"/>
    </row>
    <row r="38" spans="2:12" s="1" customFormat="1" ht="6.9" customHeight="1">
      <c r="B38" s="31"/>
      <c r="L38" s="31"/>
    </row>
    <row r="39" spans="2:12" s="1" customFormat="1" ht="25.35" customHeight="1">
      <c r="B39" s="31"/>
      <c r="C39" s="92"/>
      <c r="D39" s="93" t="s">
        <v>43</v>
      </c>
      <c r="E39" s="56"/>
      <c r="F39" s="56"/>
      <c r="G39" s="94" t="s">
        <v>44</v>
      </c>
      <c r="H39" s="95" t="s">
        <v>45</v>
      </c>
      <c r="I39" s="56"/>
      <c r="J39" s="96">
        <f>SUM(J30:J37)</f>
        <v>0</v>
      </c>
      <c r="K39" s="97"/>
      <c r="L39" s="31"/>
    </row>
    <row r="40" spans="2:12" s="1" customFormat="1" ht="14.4" customHeight="1">
      <c r="B40" s="31"/>
      <c r="L40" s="31"/>
    </row>
    <row r="41" spans="2:12" ht="14.4" customHeight="1">
      <c r="B41" s="19"/>
      <c r="L41" s="19"/>
    </row>
    <row r="42" spans="2:12" ht="14.4" customHeight="1">
      <c r="B42" s="19"/>
      <c r="L42" s="19"/>
    </row>
    <row r="43" spans="2:12" ht="14.4" customHeight="1">
      <c r="B43" s="19"/>
      <c r="L43" s="19"/>
    </row>
    <row r="44" spans="2:12" ht="14.4" customHeight="1">
      <c r="B44" s="19"/>
      <c r="L44" s="19"/>
    </row>
    <row r="45" spans="2:12" ht="14.4" customHeight="1">
      <c r="B45" s="19"/>
      <c r="L45" s="19"/>
    </row>
    <row r="46" spans="2:12" ht="14.4" customHeight="1">
      <c r="B46" s="19"/>
      <c r="L46" s="19"/>
    </row>
    <row r="47" spans="2:12" ht="14.4" customHeight="1">
      <c r="B47" s="19"/>
      <c r="L47" s="19"/>
    </row>
    <row r="48" spans="2:12" ht="14.4" customHeight="1">
      <c r="B48" s="19"/>
      <c r="L48" s="19"/>
    </row>
    <row r="49" spans="2:12" ht="14.4" customHeight="1">
      <c r="B49" s="19"/>
      <c r="L49" s="19"/>
    </row>
    <row r="50" spans="2:12" s="1" customFormat="1" ht="14.4" customHeight="1">
      <c r="B50" s="31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3.2">
      <c r="B61" s="31"/>
      <c r="D61" s="42" t="s">
        <v>48</v>
      </c>
      <c r="E61" s="33"/>
      <c r="F61" s="98" t="s">
        <v>49</v>
      </c>
      <c r="G61" s="42" t="s">
        <v>48</v>
      </c>
      <c r="H61" s="33"/>
      <c r="I61" s="33"/>
      <c r="J61" s="99" t="s">
        <v>49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3.2">
      <c r="B65" s="31"/>
      <c r="D65" s="40" t="s">
        <v>50</v>
      </c>
      <c r="E65" s="41"/>
      <c r="F65" s="41"/>
      <c r="G65" s="40" t="s">
        <v>51</v>
      </c>
      <c r="H65" s="41"/>
      <c r="I65" s="41"/>
      <c r="J65" s="41"/>
      <c r="K65" s="41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3.2">
      <c r="B76" s="31"/>
      <c r="D76" s="42" t="s">
        <v>48</v>
      </c>
      <c r="E76" s="33"/>
      <c r="F76" s="98" t="s">
        <v>49</v>
      </c>
      <c r="G76" s="42" t="s">
        <v>48</v>
      </c>
      <c r="H76" s="33"/>
      <c r="I76" s="33"/>
      <c r="J76" s="99" t="s">
        <v>49</v>
      </c>
      <c r="K76" s="33"/>
      <c r="L76" s="31"/>
    </row>
    <row r="77" spans="2:12" s="1" customFormat="1" ht="14.4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31"/>
    </row>
    <row r="81" spans="2:47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31"/>
    </row>
    <row r="82" spans="2:47" s="1" customFormat="1" ht="24.9" customHeight="1">
      <c r="B82" s="31"/>
      <c r="C82" s="20" t="s">
        <v>93</v>
      </c>
      <c r="L82" s="31"/>
    </row>
    <row r="83" spans="2:47" s="1" customFormat="1" ht="6.9" customHeight="1">
      <c r="B83" s="31"/>
      <c r="L83" s="31"/>
    </row>
    <row r="84" spans="2:47" s="1" customFormat="1" ht="12" customHeight="1">
      <c r="B84" s="31"/>
      <c r="C84" s="26" t="s">
        <v>16</v>
      </c>
      <c r="L84" s="31"/>
    </row>
    <row r="85" spans="2:47" s="1" customFormat="1" ht="16.5" customHeight="1">
      <c r="B85" s="31"/>
      <c r="E85" s="223" t="str">
        <f>E7</f>
        <v>Rekonstrukce elektroinstalace v budově DDM Astra Zlín</v>
      </c>
      <c r="F85" s="224"/>
      <c r="G85" s="224"/>
      <c r="H85" s="224"/>
      <c r="L85" s="31"/>
    </row>
    <row r="86" spans="2:47" s="1" customFormat="1" ht="12" customHeight="1">
      <c r="B86" s="31"/>
      <c r="C86" s="26" t="s">
        <v>91</v>
      </c>
      <c r="L86" s="31"/>
    </row>
    <row r="87" spans="2:47" s="1" customFormat="1" ht="16.5" customHeight="1">
      <c r="B87" s="31"/>
      <c r="E87" s="209" t="str">
        <f>E9</f>
        <v>D.1.1 - Architektonicko stavební řešení</v>
      </c>
      <c r="F87" s="222"/>
      <c r="G87" s="222"/>
      <c r="H87" s="222"/>
      <c r="L87" s="31"/>
    </row>
    <row r="88" spans="2:47" s="1" customFormat="1" ht="6.9" customHeight="1">
      <c r="B88" s="31"/>
      <c r="L88" s="31"/>
    </row>
    <row r="89" spans="2:47" s="1" customFormat="1" ht="12" customHeight="1">
      <c r="B89" s="31"/>
      <c r="C89" s="26" t="s">
        <v>20</v>
      </c>
      <c r="F89" s="24" t="str">
        <f>F12</f>
        <v xml:space="preserve"> </v>
      </c>
      <c r="I89" s="26" t="s">
        <v>22</v>
      </c>
      <c r="J89" s="51" t="str">
        <f>IF(J12="","",J12)</f>
        <v>1. 12. 2022</v>
      </c>
      <c r="L89" s="31"/>
    </row>
    <row r="90" spans="2:47" s="1" customFormat="1" ht="6.9" customHeight="1">
      <c r="B90" s="31"/>
      <c r="L90" s="31"/>
    </row>
    <row r="91" spans="2:47" s="1" customFormat="1" ht="15.15" customHeight="1">
      <c r="B91" s="31"/>
      <c r="C91" s="26" t="s">
        <v>24</v>
      </c>
      <c r="F91" s="24" t="str">
        <f>E15</f>
        <v xml:space="preserve"> </v>
      </c>
      <c r="I91" s="26" t="s">
        <v>29</v>
      </c>
      <c r="J91" s="29" t="str">
        <f>E21</f>
        <v xml:space="preserve"> </v>
      </c>
      <c r="L91" s="31"/>
    </row>
    <row r="92" spans="2:47" s="1" customFormat="1" ht="15.15" customHeight="1">
      <c r="B92" s="31"/>
      <c r="C92" s="26" t="s">
        <v>27</v>
      </c>
      <c r="F92" s="24" t="str">
        <f>IF(E18="","",E18)</f>
        <v>Vyplň údaj</v>
      </c>
      <c r="I92" s="26" t="s">
        <v>31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0" t="s">
        <v>94</v>
      </c>
      <c r="D94" s="92"/>
      <c r="E94" s="92"/>
      <c r="F94" s="92"/>
      <c r="G94" s="92"/>
      <c r="H94" s="92"/>
      <c r="I94" s="92"/>
      <c r="J94" s="101" t="s">
        <v>95</v>
      </c>
      <c r="K94" s="92"/>
      <c r="L94" s="31"/>
    </row>
    <row r="95" spans="2:47" s="1" customFormat="1" ht="10.35" customHeight="1">
      <c r="B95" s="31"/>
      <c r="L95" s="31"/>
    </row>
    <row r="96" spans="2:47" s="1" customFormat="1" ht="22.95" customHeight="1">
      <c r="B96" s="31"/>
      <c r="C96" s="102" t="s">
        <v>96</v>
      </c>
      <c r="J96" s="65">
        <f>J132</f>
        <v>0</v>
      </c>
      <c r="L96" s="31"/>
      <c r="AU96" s="16" t="s">
        <v>97</v>
      </c>
    </row>
    <row r="97" spans="2:12" s="8" customFormat="1" ht="24.9" customHeight="1">
      <c r="B97" s="103"/>
      <c r="D97" s="104" t="s">
        <v>98</v>
      </c>
      <c r="E97" s="105"/>
      <c r="F97" s="105"/>
      <c r="G97" s="105"/>
      <c r="H97" s="105"/>
      <c r="I97" s="105"/>
      <c r="J97" s="106">
        <f>J133</f>
        <v>0</v>
      </c>
      <c r="L97" s="103"/>
    </row>
    <row r="98" spans="2:12" s="9" customFormat="1" ht="19.95" customHeight="1">
      <c r="B98" s="107"/>
      <c r="D98" s="108" t="s">
        <v>99</v>
      </c>
      <c r="E98" s="109"/>
      <c r="F98" s="109"/>
      <c r="G98" s="109"/>
      <c r="H98" s="109"/>
      <c r="I98" s="109"/>
      <c r="J98" s="110">
        <f>J134</f>
        <v>0</v>
      </c>
      <c r="L98" s="107"/>
    </row>
    <row r="99" spans="2:12" s="9" customFormat="1" ht="19.95" customHeight="1">
      <c r="B99" s="107"/>
      <c r="D99" s="108" t="s">
        <v>100</v>
      </c>
      <c r="E99" s="109"/>
      <c r="F99" s="109"/>
      <c r="G99" s="109"/>
      <c r="H99" s="109"/>
      <c r="I99" s="109"/>
      <c r="J99" s="110">
        <f>J151</f>
        <v>0</v>
      </c>
      <c r="L99" s="107"/>
    </row>
    <row r="100" spans="2:12" s="9" customFormat="1" ht="19.95" customHeight="1">
      <c r="B100" s="107"/>
      <c r="D100" s="108" t="s">
        <v>101</v>
      </c>
      <c r="E100" s="109"/>
      <c r="F100" s="109"/>
      <c r="G100" s="109"/>
      <c r="H100" s="109"/>
      <c r="I100" s="109"/>
      <c r="J100" s="110">
        <f>J159</f>
        <v>0</v>
      </c>
      <c r="L100" s="107"/>
    </row>
    <row r="101" spans="2:12" s="9" customFormat="1" ht="19.95" customHeight="1">
      <c r="B101" s="107"/>
      <c r="D101" s="108" t="s">
        <v>102</v>
      </c>
      <c r="E101" s="109"/>
      <c r="F101" s="109"/>
      <c r="G101" s="109"/>
      <c r="H101" s="109"/>
      <c r="I101" s="109"/>
      <c r="J101" s="110">
        <f>J250</f>
        <v>0</v>
      </c>
      <c r="L101" s="107"/>
    </row>
    <row r="102" spans="2:12" s="9" customFormat="1" ht="19.95" customHeight="1">
      <c r="B102" s="107"/>
      <c r="D102" s="108" t="s">
        <v>103</v>
      </c>
      <c r="E102" s="109"/>
      <c r="F102" s="109"/>
      <c r="G102" s="109"/>
      <c r="H102" s="109"/>
      <c r="I102" s="109"/>
      <c r="J102" s="110">
        <f>J253</f>
        <v>0</v>
      </c>
      <c r="L102" s="107"/>
    </row>
    <row r="103" spans="2:12" s="9" customFormat="1" ht="19.95" customHeight="1">
      <c r="B103" s="107"/>
      <c r="D103" s="108" t="s">
        <v>104</v>
      </c>
      <c r="E103" s="109"/>
      <c r="F103" s="109"/>
      <c r="G103" s="109"/>
      <c r="H103" s="109"/>
      <c r="I103" s="109"/>
      <c r="J103" s="110">
        <f>J255</f>
        <v>0</v>
      </c>
      <c r="L103" s="107"/>
    </row>
    <row r="104" spans="2:12" s="9" customFormat="1" ht="19.95" customHeight="1">
      <c r="B104" s="107"/>
      <c r="D104" s="108" t="s">
        <v>105</v>
      </c>
      <c r="E104" s="109"/>
      <c r="F104" s="109"/>
      <c r="G104" s="109"/>
      <c r="H104" s="109"/>
      <c r="I104" s="109"/>
      <c r="J104" s="110">
        <f>J264</f>
        <v>0</v>
      </c>
      <c r="L104" s="107"/>
    </row>
    <row r="105" spans="2:12" s="9" customFormat="1" ht="19.95" customHeight="1">
      <c r="B105" s="107"/>
      <c r="D105" s="108" t="s">
        <v>106</v>
      </c>
      <c r="E105" s="109"/>
      <c r="F105" s="109"/>
      <c r="G105" s="109"/>
      <c r="H105" s="109"/>
      <c r="I105" s="109"/>
      <c r="J105" s="110">
        <f>J287</f>
        <v>0</v>
      </c>
      <c r="L105" s="107"/>
    </row>
    <row r="106" spans="2:12" s="8" customFormat="1" ht="24.9" customHeight="1">
      <c r="B106" s="103"/>
      <c r="D106" s="104" t="s">
        <v>107</v>
      </c>
      <c r="E106" s="105"/>
      <c r="F106" s="105"/>
      <c r="G106" s="105"/>
      <c r="H106" s="105"/>
      <c r="I106" s="105"/>
      <c r="J106" s="106">
        <f>J289</f>
        <v>0</v>
      </c>
      <c r="L106" s="103"/>
    </row>
    <row r="107" spans="2:12" s="9" customFormat="1" ht="19.95" customHeight="1">
      <c r="B107" s="107"/>
      <c r="D107" s="108" t="s">
        <v>108</v>
      </c>
      <c r="E107" s="109"/>
      <c r="F107" s="109"/>
      <c r="G107" s="109"/>
      <c r="H107" s="109"/>
      <c r="I107" s="109"/>
      <c r="J107" s="110">
        <f>J290</f>
        <v>0</v>
      </c>
      <c r="L107" s="107"/>
    </row>
    <row r="108" spans="2:12" s="9" customFormat="1" ht="19.95" customHeight="1">
      <c r="B108" s="107"/>
      <c r="D108" s="108" t="s">
        <v>109</v>
      </c>
      <c r="E108" s="109"/>
      <c r="F108" s="109"/>
      <c r="G108" s="109"/>
      <c r="H108" s="109"/>
      <c r="I108" s="109"/>
      <c r="J108" s="110">
        <f>J293</f>
        <v>0</v>
      </c>
      <c r="L108" s="107"/>
    </row>
    <row r="109" spans="2:12" s="9" customFormat="1" ht="19.95" customHeight="1">
      <c r="B109" s="107"/>
      <c r="D109" s="108" t="s">
        <v>110</v>
      </c>
      <c r="E109" s="109"/>
      <c r="F109" s="109"/>
      <c r="G109" s="109"/>
      <c r="H109" s="109"/>
      <c r="I109" s="109"/>
      <c r="J109" s="110">
        <f>J297</f>
        <v>0</v>
      </c>
      <c r="L109" s="107"/>
    </row>
    <row r="110" spans="2:12" s="8" customFormat="1" ht="24.9" customHeight="1">
      <c r="B110" s="103"/>
      <c r="D110" s="104" t="s">
        <v>98</v>
      </c>
      <c r="E110" s="105"/>
      <c r="F110" s="105"/>
      <c r="G110" s="105"/>
      <c r="H110" s="105"/>
      <c r="I110" s="105"/>
      <c r="J110" s="106">
        <f>J338</f>
        <v>0</v>
      </c>
      <c r="L110" s="103"/>
    </row>
    <row r="111" spans="2:12" s="9" customFormat="1" ht="19.95" customHeight="1">
      <c r="B111" s="107"/>
      <c r="D111" s="108" t="s">
        <v>111</v>
      </c>
      <c r="E111" s="109"/>
      <c r="F111" s="109"/>
      <c r="G111" s="109"/>
      <c r="H111" s="109"/>
      <c r="I111" s="109"/>
      <c r="J111" s="110">
        <f>J339</f>
        <v>0</v>
      </c>
      <c r="L111" s="107"/>
    </row>
    <row r="112" spans="2:12" s="9" customFormat="1" ht="19.95" customHeight="1">
      <c r="B112" s="107"/>
      <c r="D112" s="108" t="s">
        <v>112</v>
      </c>
      <c r="E112" s="109"/>
      <c r="F112" s="109"/>
      <c r="G112" s="109"/>
      <c r="H112" s="109"/>
      <c r="I112" s="109"/>
      <c r="J112" s="110">
        <f>J347</f>
        <v>0</v>
      </c>
      <c r="L112" s="107"/>
    </row>
    <row r="113" spans="2:12" s="1" customFormat="1" ht="21.75" customHeight="1">
      <c r="B113" s="31"/>
      <c r="L113" s="31"/>
    </row>
    <row r="114" spans="2:12" s="1" customFormat="1" ht="6.9" customHeight="1">
      <c r="B114" s="43"/>
      <c r="C114" s="44"/>
      <c r="D114" s="44"/>
      <c r="E114" s="44"/>
      <c r="F114" s="44"/>
      <c r="G114" s="44"/>
      <c r="H114" s="44"/>
      <c r="I114" s="44"/>
      <c r="J114" s="44"/>
      <c r="K114" s="44"/>
      <c r="L114" s="31"/>
    </row>
    <row r="118" spans="2:12" s="1" customFormat="1" ht="6.9" customHeight="1">
      <c r="B118" s="45"/>
      <c r="C118" s="46"/>
      <c r="D118" s="46"/>
      <c r="E118" s="46"/>
      <c r="F118" s="46"/>
      <c r="G118" s="46"/>
      <c r="H118" s="46"/>
      <c r="I118" s="46"/>
      <c r="J118" s="46"/>
      <c r="K118" s="46"/>
      <c r="L118" s="31"/>
    </row>
    <row r="119" spans="2:12" s="1" customFormat="1" ht="24.9" customHeight="1">
      <c r="B119" s="31"/>
      <c r="C119" s="20" t="s">
        <v>113</v>
      </c>
      <c r="L119" s="31"/>
    </row>
    <row r="120" spans="2:12" s="1" customFormat="1" ht="6.9" customHeight="1">
      <c r="B120" s="31"/>
      <c r="L120" s="31"/>
    </row>
    <row r="121" spans="2:12" s="1" customFormat="1" ht="12" customHeight="1">
      <c r="B121" s="31"/>
      <c r="C121" s="26" t="s">
        <v>16</v>
      </c>
      <c r="L121" s="31"/>
    </row>
    <row r="122" spans="2:12" s="1" customFormat="1" ht="16.5" customHeight="1">
      <c r="B122" s="31"/>
      <c r="E122" s="223" t="str">
        <f>E7</f>
        <v>Rekonstrukce elektroinstalace v budově DDM Astra Zlín</v>
      </c>
      <c r="F122" s="224"/>
      <c r="G122" s="224"/>
      <c r="H122" s="224"/>
      <c r="L122" s="31"/>
    </row>
    <row r="123" spans="2:12" s="1" customFormat="1" ht="12" customHeight="1">
      <c r="B123" s="31"/>
      <c r="C123" s="26" t="s">
        <v>91</v>
      </c>
      <c r="L123" s="31"/>
    </row>
    <row r="124" spans="2:12" s="1" customFormat="1" ht="16.5" customHeight="1">
      <c r="B124" s="31"/>
      <c r="E124" s="209" t="str">
        <f>E9</f>
        <v>D.1.1 - Architektonicko stavební řešení</v>
      </c>
      <c r="F124" s="222"/>
      <c r="G124" s="222"/>
      <c r="H124" s="222"/>
      <c r="L124" s="31"/>
    </row>
    <row r="125" spans="2:12" s="1" customFormat="1" ht="6.9" customHeight="1">
      <c r="B125" s="31"/>
      <c r="L125" s="31"/>
    </row>
    <row r="126" spans="2:12" s="1" customFormat="1" ht="12" customHeight="1">
      <c r="B126" s="31"/>
      <c r="C126" s="26" t="s">
        <v>20</v>
      </c>
      <c r="F126" s="24" t="str">
        <f>F12</f>
        <v xml:space="preserve"> </v>
      </c>
      <c r="I126" s="26" t="s">
        <v>22</v>
      </c>
      <c r="J126" s="51" t="str">
        <f>IF(J12="","",J12)</f>
        <v>1. 12. 2022</v>
      </c>
      <c r="L126" s="31"/>
    </row>
    <row r="127" spans="2:12" s="1" customFormat="1" ht="6.9" customHeight="1">
      <c r="B127" s="31"/>
      <c r="L127" s="31"/>
    </row>
    <row r="128" spans="2:12" s="1" customFormat="1" ht="15.15" customHeight="1">
      <c r="B128" s="31"/>
      <c r="C128" s="26" t="s">
        <v>24</v>
      </c>
      <c r="F128" s="24" t="str">
        <f>E15</f>
        <v xml:space="preserve"> </v>
      </c>
      <c r="I128" s="26" t="s">
        <v>29</v>
      </c>
      <c r="J128" s="29" t="str">
        <f>E21</f>
        <v xml:space="preserve"> </v>
      </c>
      <c r="L128" s="31"/>
    </row>
    <row r="129" spans="2:65" s="1" customFormat="1" ht="15.15" customHeight="1">
      <c r="B129" s="31"/>
      <c r="C129" s="26" t="s">
        <v>27</v>
      </c>
      <c r="F129" s="24" t="str">
        <f>IF(E18="","",E18)</f>
        <v>Vyplň údaj</v>
      </c>
      <c r="I129" s="26" t="s">
        <v>31</v>
      </c>
      <c r="J129" s="29" t="str">
        <f>E24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11"/>
      <c r="C131" s="112" t="s">
        <v>114</v>
      </c>
      <c r="D131" s="113" t="s">
        <v>58</v>
      </c>
      <c r="E131" s="113" t="s">
        <v>54</v>
      </c>
      <c r="F131" s="113" t="s">
        <v>55</v>
      </c>
      <c r="G131" s="113" t="s">
        <v>115</v>
      </c>
      <c r="H131" s="113" t="s">
        <v>116</v>
      </c>
      <c r="I131" s="113" t="s">
        <v>117</v>
      </c>
      <c r="J131" s="114" t="s">
        <v>95</v>
      </c>
      <c r="K131" s="115" t="s">
        <v>118</v>
      </c>
      <c r="L131" s="111"/>
      <c r="M131" s="58" t="s">
        <v>1</v>
      </c>
      <c r="N131" s="59" t="s">
        <v>37</v>
      </c>
      <c r="O131" s="59" t="s">
        <v>119</v>
      </c>
      <c r="P131" s="59" t="s">
        <v>120</v>
      </c>
      <c r="Q131" s="59" t="s">
        <v>121</v>
      </c>
      <c r="R131" s="59" t="s">
        <v>122</v>
      </c>
      <c r="S131" s="59" t="s">
        <v>123</v>
      </c>
      <c r="T131" s="60" t="s">
        <v>124</v>
      </c>
    </row>
    <row r="132" spans="2:65" s="1" customFormat="1" ht="22.95" customHeight="1">
      <c r="B132" s="31"/>
      <c r="C132" s="63" t="s">
        <v>125</v>
      </c>
      <c r="J132" s="116">
        <f>BK132</f>
        <v>0</v>
      </c>
      <c r="L132" s="31"/>
      <c r="M132" s="61"/>
      <c r="N132" s="52"/>
      <c r="O132" s="52"/>
      <c r="P132" s="117">
        <f>P133+P289+P338</f>
        <v>0</v>
      </c>
      <c r="Q132" s="52"/>
      <c r="R132" s="117">
        <f>R133+R289+R338</f>
        <v>5.166112130000001</v>
      </c>
      <c r="S132" s="52"/>
      <c r="T132" s="118">
        <f>T133+T289+T338</f>
        <v>0.66312000000000004</v>
      </c>
      <c r="AT132" s="16" t="s">
        <v>72</v>
      </c>
      <c r="AU132" s="16" t="s">
        <v>97</v>
      </c>
      <c r="BK132" s="119">
        <f>BK133+BK289+BK338</f>
        <v>0</v>
      </c>
    </row>
    <row r="133" spans="2:65" s="11" customFormat="1" ht="25.95" customHeight="1">
      <c r="B133" s="120"/>
      <c r="D133" s="121" t="s">
        <v>72</v>
      </c>
      <c r="E133" s="122" t="s">
        <v>126</v>
      </c>
      <c r="F133" s="122" t="s">
        <v>126</v>
      </c>
      <c r="I133" s="123"/>
      <c r="J133" s="124">
        <f>BK133</f>
        <v>0</v>
      </c>
      <c r="L133" s="120"/>
      <c r="M133" s="125"/>
      <c r="P133" s="126">
        <f>P134+P151+P159+P250+P253+P255+P264+P287</f>
        <v>0</v>
      </c>
      <c r="R133" s="126">
        <f>R134+R151+R159+R250+R253+R255+R264+R287</f>
        <v>4.5646359700000012</v>
      </c>
      <c r="T133" s="127">
        <f>T134+T151+T159+T250+T253+T255+T264+T287</f>
        <v>0.66312000000000004</v>
      </c>
      <c r="AR133" s="121" t="s">
        <v>81</v>
      </c>
      <c r="AT133" s="128" t="s">
        <v>72</v>
      </c>
      <c r="AU133" s="128" t="s">
        <v>73</v>
      </c>
      <c r="AY133" s="121" t="s">
        <v>127</v>
      </c>
      <c r="BK133" s="129">
        <f>BK134+BK151+BK159+BK250+BK253+BK255+BK264+BK287</f>
        <v>0</v>
      </c>
    </row>
    <row r="134" spans="2:65" s="11" customFormat="1" ht="22.95" customHeight="1">
      <c r="B134" s="120"/>
      <c r="D134" s="121" t="s">
        <v>72</v>
      </c>
      <c r="E134" s="130" t="s">
        <v>128</v>
      </c>
      <c r="F134" s="130" t="s">
        <v>129</v>
      </c>
      <c r="I134" s="123"/>
      <c r="J134" s="131">
        <f>BK134</f>
        <v>0</v>
      </c>
      <c r="L134" s="120"/>
      <c r="M134" s="125"/>
      <c r="P134" s="126">
        <f>SUM(P135:P150)</f>
        <v>0</v>
      </c>
      <c r="R134" s="126">
        <f>SUM(R135:R150)</f>
        <v>0.60875880000000004</v>
      </c>
      <c r="T134" s="127">
        <f>SUM(T135:T150)</f>
        <v>0</v>
      </c>
      <c r="AR134" s="121" t="s">
        <v>81</v>
      </c>
      <c r="AT134" s="128" t="s">
        <v>72</v>
      </c>
      <c r="AU134" s="128" t="s">
        <v>81</v>
      </c>
      <c r="AY134" s="121" t="s">
        <v>127</v>
      </c>
      <c r="BK134" s="129">
        <f>SUM(BK135:BK150)</f>
        <v>0</v>
      </c>
    </row>
    <row r="135" spans="2:65" s="1" customFormat="1" ht="24.15" customHeight="1">
      <c r="B135" s="31"/>
      <c r="C135" s="132" t="s">
        <v>81</v>
      </c>
      <c r="D135" s="132" t="s">
        <v>130</v>
      </c>
      <c r="E135" s="133" t="s">
        <v>131</v>
      </c>
      <c r="F135" s="134" t="s">
        <v>132</v>
      </c>
      <c r="G135" s="135" t="s">
        <v>133</v>
      </c>
      <c r="H135" s="136">
        <v>0.33</v>
      </c>
      <c r="I135" s="137"/>
      <c r="J135" s="138">
        <f>ROUND(I135*H135,2)</f>
        <v>0</v>
      </c>
      <c r="K135" s="139"/>
      <c r="L135" s="31"/>
      <c r="M135" s="140" t="s">
        <v>1</v>
      </c>
      <c r="N135" s="141" t="s">
        <v>38</v>
      </c>
      <c r="P135" s="142">
        <f>O135*H135</f>
        <v>0</v>
      </c>
      <c r="Q135" s="142">
        <v>1.62836</v>
      </c>
      <c r="R135" s="142">
        <f>Q135*H135</f>
        <v>0.53735880000000003</v>
      </c>
      <c r="S135" s="142">
        <v>0</v>
      </c>
      <c r="T135" s="143">
        <f>S135*H135</f>
        <v>0</v>
      </c>
      <c r="AR135" s="144" t="s">
        <v>134</v>
      </c>
      <c r="AT135" s="144" t="s">
        <v>130</v>
      </c>
      <c r="AU135" s="144" t="s">
        <v>83</v>
      </c>
      <c r="AY135" s="16" t="s">
        <v>127</v>
      </c>
      <c r="BE135" s="145">
        <f>IF(N135="základní",J135,0)</f>
        <v>0</v>
      </c>
      <c r="BF135" s="145">
        <f>IF(N135="snížená",J135,0)</f>
        <v>0</v>
      </c>
      <c r="BG135" s="145">
        <f>IF(N135="zákl. přenesená",J135,0)</f>
        <v>0</v>
      </c>
      <c r="BH135" s="145">
        <f>IF(N135="sníž. přenesená",J135,0)</f>
        <v>0</v>
      </c>
      <c r="BI135" s="145">
        <f>IF(N135="nulová",J135,0)</f>
        <v>0</v>
      </c>
      <c r="BJ135" s="16" t="s">
        <v>81</v>
      </c>
      <c r="BK135" s="145">
        <f>ROUND(I135*H135,2)</f>
        <v>0</v>
      </c>
      <c r="BL135" s="16" t="s">
        <v>134</v>
      </c>
      <c r="BM135" s="144" t="s">
        <v>81</v>
      </c>
    </row>
    <row r="136" spans="2:65" s="12" customFormat="1">
      <c r="B136" s="146"/>
      <c r="D136" s="147" t="s">
        <v>135</v>
      </c>
      <c r="E136" s="148" t="s">
        <v>1</v>
      </c>
      <c r="F136" s="149" t="s">
        <v>136</v>
      </c>
      <c r="H136" s="150">
        <v>0.42</v>
      </c>
      <c r="I136" s="151"/>
      <c r="L136" s="146"/>
      <c r="M136" s="152"/>
      <c r="T136" s="153"/>
      <c r="AT136" s="148" t="s">
        <v>135</v>
      </c>
      <c r="AU136" s="148" t="s">
        <v>83</v>
      </c>
      <c r="AV136" s="12" t="s">
        <v>83</v>
      </c>
      <c r="AW136" s="12" t="s">
        <v>30</v>
      </c>
      <c r="AX136" s="12" t="s">
        <v>73</v>
      </c>
      <c r="AY136" s="148" t="s">
        <v>127</v>
      </c>
    </row>
    <row r="137" spans="2:65" s="12" customFormat="1">
      <c r="B137" s="146"/>
      <c r="D137" s="147" t="s">
        <v>135</v>
      </c>
      <c r="E137" s="148" t="s">
        <v>1</v>
      </c>
      <c r="F137" s="149" t="s">
        <v>137</v>
      </c>
      <c r="H137" s="150">
        <v>-0.09</v>
      </c>
      <c r="I137" s="151"/>
      <c r="L137" s="146"/>
      <c r="M137" s="152"/>
      <c r="T137" s="153"/>
      <c r="AT137" s="148" t="s">
        <v>135</v>
      </c>
      <c r="AU137" s="148" t="s">
        <v>83</v>
      </c>
      <c r="AV137" s="12" t="s">
        <v>83</v>
      </c>
      <c r="AW137" s="12" t="s">
        <v>30</v>
      </c>
      <c r="AX137" s="12" t="s">
        <v>73</v>
      </c>
      <c r="AY137" s="148" t="s">
        <v>127</v>
      </c>
    </row>
    <row r="138" spans="2:65" s="13" customFormat="1">
      <c r="B138" s="154"/>
      <c r="D138" s="147" t="s">
        <v>135</v>
      </c>
      <c r="E138" s="155" t="s">
        <v>1</v>
      </c>
      <c r="F138" s="156" t="s">
        <v>138</v>
      </c>
      <c r="H138" s="157">
        <v>0.32999999999999996</v>
      </c>
      <c r="I138" s="158"/>
      <c r="L138" s="154"/>
      <c r="M138" s="159"/>
      <c r="T138" s="160"/>
      <c r="AT138" s="155" t="s">
        <v>135</v>
      </c>
      <c r="AU138" s="155" t="s">
        <v>83</v>
      </c>
      <c r="AV138" s="13" t="s">
        <v>134</v>
      </c>
      <c r="AW138" s="13" t="s">
        <v>30</v>
      </c>
      <c r="AX138" s="13" t="s">
        <v>81</v>
      </c>
      <c r="AY138" s="155" t="s">
        <v>127</v>
      </c>
    </row>
    <row r="139" spans="2:65" s="1" customFormat="1" ht="21.75" customHeight="1">
      <c r="B139" s="31"/>
      <c r="C139" s="132" t="s">
        <v>83</v>
      </c>
      <c r="D139" s="132" t="s">
        <v>130</v>
      </c>
      <c r="E139" s="133" t="s">
        <v>139</v>
      </c>
      <c r="F139" s="134" t="s">
        <v>140</v>
      </c>
      <c r="G139" s="135" t="s">
        <v>141</v>
      </c>
      <c r="H139" s="136">
        <v>3</v>
      </c>
      <c r="I139" s="137"/>
      <c r="J139" s="138">
        <f>ROUND(I139*H139,2)</f>
        <v>0</v>
      </c>
      <c r="K139" s="139"/>
      <c r="L139" s="31"/>
      <c r="M139" s="140" t="s">
        <v>1</v>
      </c>
      <c r="N139" s="141" t="s">
        <v>38</v>
      </c>
      <c r="P139" s="142">
        <f>O139*H139</f>
        <v>0</v>
      </c>
      <c r="Q139" s="142">
        <v>1.7260000000000001E-2</v>
      </c>
      <c r="R139" s="142">
        <f>Q139*H139</f>
        <v>5.1780000000000007E-2</v>
      </c>
      <c r="S139" s="142">
        <v>0</v>
      </c>
      <c r="T139" s="143">
        <f>S139*H139</f>
        <v>0</v>
      </c>
      <c r="AR139" s="144" t="s">
        <v>134</v>
      </c>
      <c r="AT139" s="144" t="s">
        <v>130</v>
      </c>
      <c r="AU139" s="144" t="s">
        <v>83</v>
      </c>
      <c r="AY139" s="16" t="s">
        <v>127</v>
      </c>
      <c r="BE139" s="145">
        <f>IF(N139="základní",J139,0)</f>
        <v>0</v>
      </c>
      <c r="BF139" s="145">
        <f>IF(N139="snížená",J139,0)</f>
        <v>0</v>
      </c>
      <c r="BG139" s="145">
        <f>IF(N139="zákl. přenesená",J139,0)</f>
        <v>0</v>
      </c>
      <c r="BH139" s="145">
        <f>IF(N139="sníž. přenesená",J139,0)</f>
        <v>0</v>
      </c>
      <c r="BI139" s="145">
        <f>IF(N139="nulová",J139,0)</f>
        <v>0</v>
      </c>
      <c r="BJ139" s="16" t="s">
        <v>81</v>
      </c>
      <c r="BK139" s="145">
        <f>ROUND(I139*H139,2)</f>
        <v>0</v>
      </c>
      <c r="BL139" s="16" t="s">
        <v>134</v>
      </c>
      <c r="BM139" s="144" t="s">
        <v>83</v>
      </c>
    </row>
    <row r="140" spans="2:65" s="14" customFormat="1">
      <c r="B140" s="161"/>
      <c r="D140" s="147" t="s">
        <v>135</v>
      </c>
      <c r="E140" s="162" t="s">
        <v>1</v>
      </c>
      <c r="F140" s="163" t="s">
        <v>142</v>
      </c>
      <c r="H140" s="162" t="s">
        <v>1</v>
      </c>
      <c r="I140" s="164"/>
      <c r="L140" s="161"/>
      <c r="M140" s="165"/>
      <c r="T140" s="166"/>
      <c r="AT140" s="162" t="s">
        <v>135</v>
      </c>
      <c r="AU140" s="162" t="s">
        <v>83</v>
      </c>
      <c r="AV140" s="14" t="s">
        <v>81</v>
      </c>
      <c r="AW140" s="14" t="s">
        <v>30</v>
      </c>
      <c r="AX140" s="14" t="s">
        <v>73</v>
      </c>
      <c r="AY140" s="162" t="s">
        <v>127</v>
      </c>
    </row>
    <row r="141" spans="2:65" s="14" customFormat="1">
      <c r="B141" s="161"/>
      <c r="D141" s="147" t="s">
        <v>135</v>
      </c>
      <c r="E141" s="162" t="s">
        <v>1</v>
      </c>
      <c r="F141" s="163" t="s">
        <v>143</v>
      </c>
      <c r="H141" s="162" t="s">
        <v>1</v>
      </c>
      <c r="I141" s="164"/>
      <c r="L141" s="161"/>
      <c r="M141" s="165"/>
      <c r="T141" s="166"/>
      <c r="AT141" s="162" t="s">
        <v>135</v>
      </c>
      <c r="AU141" s="162" t="s">
        <v>83</v>
      </c>
      <c r="AV141" s="14" t="s">
        <v>81</v>
      </c>
      <c r="AW141" s="14" t="s">
        <v>30</v>
      </c>
      <c r="AX141" s="14" t="s">
        <v>73</v>
      </c>
      <c r="AY141" s="162" t="s">
        <v>127</v>
      </c>
    </row>
    <row r="142" spans="2:65" s="12" customFormat="1">
      <c r="B142" s="146"/>
      <c r="D142" s="147" t="s">
        <v>135</v>
      </c>
      <c r="E142" s="148" t="s">
        <v>1</v>
      </c>
      <c r="F142" s="149" t="s">
        <v>144</v>
      </c>
      <c r="H142" s="150">
        <v>0</v>
      </c>
      <c r="I142" s="151"/>
      <c r="L142" s="146"/>
      <c r="M142" s="152"/>
      <c r="T142" s="153"/>
      <c r="AT142" s="148" t="s">
        <v>135</v>
      </c>
      <c r="AU142" s="148" t="s">
        <v>83</v>
      </c>
      <c r="AV142" s="12" t="s">
        <v>83</v>
      </c>
      <c r="AW142" s="12" t="s">
        <v>30</v>
      </c>
      <c r="AX142" s="12" t="s">
        <v>73</v>
      </c>
      <c r="AY142" s="148" t="s">
        <v>127</v>
      </c>
    </row>
    <row r="143" spans="2:65" s="12" customFormat="1">
      <c r="B143" s="146"/>
      <c r="D143" s="147" t="s">
        <v>135</v>
      </c>
      <c r="E143" s="148" t="s">
        <v>1</v>
      </c>
      <c r="F143" s="149" t="s">
        <v>145</v>
      </c>
      <c r="H143" s="150">
        <v>2</v>
      </c>
      <c r="I143" s="151"/>
      <c r="L143" s="146"/>
      <c r="M143" s="152"/>
      <c r="T143" s="153"/>
      <c r="AT143" s="148" t="s">
        <v>135</v>
      </c>
      <c r="AU143" s="148" t="s">
        <v>83</v>
      </c>
      <c r="AV143" s="12" t="s">
        <v>83</v>
      </c>
      <c r="AW143" s="12" t="s">
        <v>30</v>
      </c>
      <c r="AX143" s="12" t="s">
        <v>73</v>
      </c>
      <c r="AY143" s="148" t="s">
        <v>127</v>
      </c>
    </row>
    <row r="144" spans="2:65" s="12" customFormat="1">
      <c r="B144" s="146"/>
      <c r="D144" s="147" t="s">
        <v>135</v>
      </c>
      <c r="E144" s="148" t="s">
        <v>1</v>
      </c>
      <c r="F144" s="149" t="s">
        <v>146</v>
      </c>
      <c r="H144" s="150">
        <v>1</v>
      </c>
      <c r="I144" s="151"/>
      <c r="L144" s="146"/>
      <c r="M144" s="152"/>
      <c r="T144" s="153"/>
      <c r="AT144" s="148" t="s">
        <v>135</v>
      </c>
      <c r="AU144" s="148" t="s">
        <v>83</v>
      </c>
      <c r="AV144" s="12" t="s">
        <v>83</v>
      </c>
      <c r="AW144" s="12" t="s">
        <v>30</v>
      </c>
      <c r="AX144" s="12" t="s">
        <v>73</v>
      </c>
      <c r="AY144" s="148" t="s">
        <v>127</v>
      </c>
    </row>
    <row r="145" spans="2:65" s="13" customFormat="1">
      <c r="B145" s="154"/>
      <c r="D145" s="147" t="s">
        <v>135</v>
      </c>
      <c r="E145" s="155" t="s">
        <v>1</v>
      </c>
      <c r="F145" s="156" t="s">
        <v>138</v>
      </c>
      <c r="H145" s="157">
        <v>3</v>
      </c>
      <c r="I145" s="158"/>
      <c r="L145" s="154"/>
      <c r="M145" s="159"/>
      <c r="T145" s="160"/>
      <c r="AT145" s="155" t="s">
        <v>135</v>
      </c>
      <c r="AU145" s="155" t="s">
        <v>83</v>
      </c>
      <c r="AV145" s="13" t="s">
        <v>134</v>
      </c>
      <c r="AW145" s="13" t="s">
        <v>30</v>
      </c>
      <c r="AX145" s="13" t="s">
        <v>81</v>
      </c>
      <c r="AY145" s="155" t="s">
        <v>127</v>
      </c>
    </row>
    <row r="146" spans="2:65" s="1" customFormat="1" ht="21.75" customHeight="1">
      <c r="B146" s="31"/>
      <c r="C146" s="132" t="s">
        <v>128</v>
      </c>
      <c r="D146" s="132" t="s">
        <v>130</v>
      </c>
      <c r="E146" s="133" t="s">
        <v>147</v>
      </c>
      <c r="F146" s="134" t="s">
        <v>148</v>
      </c>
      <c r="G146" s="135" t="s">
        <v>141</v>
      </c>
      <c r="H146" s="136">
        <v>1</v>
      </c>
      <c r="I146" s="137"/>
      <c r="J146" s="138">
        <f>ROUND(I146*H146,2)</f>
        <v>0</v>
      </c>
      <c r="K146" s="139"/>
      <c r="L146" s="31"/>
      <c r="M146" s="140" t="s">
        <v>1</v>
      </c>
      <c r="N146" s="141" t="s">
        <v>38</v>
      </c>
      <c r="P146" s="142">
        <f>O146*H146</f>
        <v>0</v>
      </c>
      <c r="Q146" s="142">
        <v>1.9619999999999999E-2</v>
      </c>
      <c r="R146" s="142">
        <f>Q146*H146</f>
        <v>1.9619999999999999E-2</v>
      </c>
      <c r="S146" s="142">
        <v>0</v>
      </c>
      <c r="T146" s="143">
        <f>S146*H146</f>
        <v>0</v>
      </c>
      <c r="AR146" s="144" t="s">
        <v>134</v>
      </c>
      <c r="AT146" s="144" t="s">
        <v>130</v>
      </c>
      <c r="AU146" s="144" t="s">
        <v>83</v>
      </c>
      <c r="AY146" s="16" t="s">
        <v>127</v>
      </c>
      <c r="BE146" s="145">
        <f>IF(N146="základní",J146,0)</f>
        <v>0</v>
      </c>
      <c r="BF146" s="145">
        <f>IF(N146="snížená",J146,0)</f>
        <v>0</v>
      </c>
      <c r="BG146" s="145">
        <f>IF(N146="zákl. přenesená",J146,0)</f>
        <v>0</v>
      </c>
      <c r="BH146" s="145">
        <f>IF(N146="sníž. přenesená",J146,0)</f>
        <v>0</v>
      </c>
      <c r="BI146" s="145">
        <f>IF(N146="nulová",J146,0)</f>
        <v>0</v>
      </c>
      <c r="BJ146" s="16" t="s">
        <v>81</v>
      </c>
      <c r="BK146" s="145">
        <f>ROUND(I146*H146,2)</f>
        <v>0</v>
      </c>
      <c r="BL146" s="16" t="s">
        <v>134</v>
      </c>
      <c r="BM146" s="144" t="s">
        <v>128</v>
      </c>
    </row>
    <row r="147" spans="2:65" s="14" customFormat="1">
      <c r="B147" s="161"/>
      <c r="D147" s="147" t="s">
        <v>135</v>
      </c>
      <c r="E147" s="162" t="s">
        <v>1</v>
      </c>
      <c r="F147" s="163" t="s">
        <v>149</v>
      </c>
      <c r="H147" s="162" t="s">
        <v>1</v>
      </c>
      <c r="I147" s="164"/>
      <c r="L147" s="161"/>
      <c r="M147" s="165"/>
      <c r="T147" s="166"/>
      <c r="AT147" s="162" t="s">
        <v>135</v>
      </c>
      <c r="AU147" s="162" t="s">
        <v>83</v>
      </c>
      <c r="AV147" s="14" t="s">
        <v>81</v>
      </c>
      <c r="AW147" s="14" t="s">
        <v>30</v>
      </c>
      <c r="AX147" s="14" t="s">
        <v>73</v>
      </c>
      <c r="AY147" s="162" t="s">
        <v>127</v>
      </c>
    </row>
    <row r="148" spans="2:65" s="14" customFormat="1">
      <c r="B148" s="161"/>
      <c r="D148" s="147" t="s">
        <v>135</v>
      </c>
      <c r="E148" s="162" t="s">
        <v>1</v>
      </c>
      <c r="F148" s="163" t="s">
        <v>143</v>
      </c>
      <c r="H148" s="162" t="s">
        <v>1</v>
      </c>
      <c r="I148" s="164"/>
      <c r="L148" s="161"/>
      <c r="M148" s="165"/>
      <c r="T148" s="166"/>
      <c r="AT148" s="162" t="s">
        <v>135</v>
      </c>
      <c r="AU148" s="162" t="s">
        <v>83</v>
      </c>
      <c r="AV148" s="14" t="s">
        <v>81</v>
      </c>
      <c r="AW148" s="14" t="s">
        <v>30</v>
      </c>
      <c r="AX148" s="14" t="s">
        <v>73</v>
      </c>
      <c r="AY148" s="162" t="s">
        <v>127</v>
      </c>
    </row>
    <row r="149" spans="2:65" s="12" customFormat="1">
      <c r="B149" s="146"/>
      <c r="D149" s="147" t="s">
        <v>135</v>
      </c>
      <c r="E149" s="148" t="s">
        <v>1</v>
      </c>
      <c r="F149" s="149" t="s">
        <v>150</v>
      </c>
      <c r="H149" s="150">
        <v>1</v>
      </c>
      <c r="I149" s="151"/>
      <c r="L149" s="146"/>
      <c r="M149" s="152"/>
      <c r="T149" s="153"/>
      <c r="AT149" s="148" t="s">
        <v>135</v>
      </c>
      <c r="AU149" s="148" t="s">
        <v>83</v>
      </c>
      <c r="AV149" s="12" t="s">
        <v>83</v>
      </c>
      <c r="AW149" s="12" t="s">
        <v>30</v>
      </c>
      <c r="AX149" s="12" t="s">
        <v>73</v>
      </c>
      <c r="AY149" s="148" t="s">
        <v>127</v>
      </c>
    </row>
    <row r="150" spans="2:65" s="13" customFormat="1">
      <c r="B150" s="154"/>
      <c r="D150" s="147" t="s">
        <v>135</v>
      </c>
      <c r="E150" s="155" t="s">
        <v>1</v>
      </c>
      <c r="F150" s="156" t="s">
        <v>138</v>
      </c>
      <c r="H150" s="157">
        <v>1</v>
      </c>
      <c r="I150" s="158"/>
      <c r="L150" s="154"/>
      <c r="M150" s="159"/>
      <c r="T150" s="160"/>
      <c r="AT150" s="155" t="s">
        <v>135</v>
      </c>
      <c r="AU150" s="155" t="s">
        <v>83</v>
      </c>
      <c r="AV150" s="13" t="s">
        <v>134</v>
      </c>
      <c r="AW150" s="13" t="s">
        <v>30</v>
      </c>
      <c r="AX150" s="13" t="s">
        <v>81</v>
      </c>
      <c r="AY150" s="155" t="s">
        <v>127</v>
      </c>
    </row>
    <row r="151" spans="2:65" s="11" customFormat="1" ht="22.95" customHeight="1">
      <c r="B151" s="120"/>
      <c r="D151" s="121" t="s">
        <v>72</v>
      </c>
      <c r="E151" s="130" t="s">
        <v>151</v>
      </c>
      <c r="F151" s="130" t="s">
        <v>152</v>
      </c>
      <c r="I151" s="123"/>
      <c r="J151" s="131">
        <f>BK151</f>
        <v>0</v>
      </c>
      <c r="L151" s="120"/>
      <c r="M151" s="125"/>
      <c r="P151" s="126">
        <f>SUM(P152:P158)</f>
        <v>0</v>
      </c>
      <c r="R151" s="126">
        <f>SUM(R152:R158)</f>
        <v>0.30870720000000001</v>
      </c>
      <c r="T151" s="127">
        <f>SUM(T152:T158)</f>
        <v>0</v>
      </c>
      <c r="AR151" s="121" t="s">
        <v>81</v>
      </c>
      <c r="AT151" s="128" t="s">
        <v>72</v>
      </c>
      <c r="AU151" s="128" t="s">
        <v>81</v>
      </c>
      <c r="AY151" s="121" t="s">
        <v>127</v>
      </c>
      <c r="BK151" s="129">
        <f>SUM(BK152:BK158)</f>
        <v>0</v>
      </c>
    </row>
    <row r="152" spans="2:65" s="1" customFormat="1" ht="24.15" customHeight="1">
      <c r="B152" s="31"/>
      <c r="C152" s="132" t="s">
        <v>134</v>
      </c>
      <c r="D152" s="132" t="s">
        <v>130</v>
      </c>
      <c r="E152" s="133" t="s">
        <v>153</v>
      </c>
      <c r="F152" s="134" t="s">
        <v>154</v>
      </c>
      <c r="G152" s="135" t="s">
        <v>155</v>
      </c>
      <c r="H152" s="136">
        <v>25.408000000000001</v>
      </c>
      <c r="I152" s="137"/>
      <c r="J152" s="138">
        <f>ROUND(I152*H152,2)</f>
        <v>0</v>
      </c>
      <c r="K152" s="139"/>
      <c r="L152" s="31"/>
      <c r="M152" s="140" t="s">
        <v>1</v>
      </c>
      <c r="N152" s="141" t="s">
        <v>38</v>
      </c>
      <c r="P152" s="142">
        <f>O152*H152</f>
        <v>0</v>
      </c>
      <c r="Q152" s="142">
        <v>1.2149999999999999E-2</v>
      </c>
      <c r="R152" s="142">
        <f>Q152*H152</f>
        <v>0.30870720000000001</v>
      </c>
      <c r="S152" s="142">
        <v>0</v>
      </c>
      <c r="T152" s="143">
        <f>S152*H152</f>
        <v>0</v>
      </c>
      <c r="AR152" s="144" t="s">
        <v>134</v>
      </c>
      <c r="AT152" s="144" t="s">
        <v>130</v>
      </c>
      <c r="AU152" s="144" t="s">
        <v>83</v>
      </c>
      <c r="AY152" s="16" t="s">
        <v>127</v>
      </c>
      <c r="BE152" s="145">
        <f>IF(N152="základní",J152,0)</f>
        <v>0</v>
      </c>
      <c r="BF152" s="145">
        <f>IF(N152="snížená",J152,0)</f>
        <v>0</v>
      </c>
      <c r="BG152" s="145">
        <f>IF(N152="zákl. přenesená",J152,0)</f>
        <v>0</v>
      </c>
      <c r="BH152" s="145">
        <f>IF(N152="sníž. přenesená",J152,0)</f>
        <v>0</v>
      </c>
      <c r="BI152" s="145">
        <f>IF(N152="nulová",J152,0)</f>
        <v>0</v>
      </c>
      <c r="BJ152" s="16" t="s">
        <v>81</v>
      </c>
      <c r="BK152" s="145">
        <f>ROUND(I152*H152,2)</f>
        <v>0</v>
      </c>
      <c r="BL152" s="16" t="s">
        <v>134</v>
      </c>
      <c r="BM152" s="144" t="s">
        <v>134</v>
      </c>
    </row>
    <row r="153" spans="2:65" s="14" customFormat="1">
      <c r="B153" s="161"/>
      <c r="D153" s="147" t="s">
        <v>135</v>
      </c>
      <c r="E153" s="162" t="s">
        <v>1</v>
      </c>
      <c r="F153" s="163" t="s">
        <v>156</v>
      </c>
      <c r="H153" s="162" t="s">
        <v>1</v>
      </c>
      <c r="I153" s="164"/>
      <c r="L153" s="161"/>
      <c r="M153" s="165"/>
      <c r="T153" s="166"/>
      <c r="AT153" s="162" t="s">
        <v>135</v>
      </c>
      <c r="AU153" s="162" t="s">
        <v>83</v>
      </c>
      <c r="AV153" s="14" t="s">
        <v>81</v>
      </c>
      <c r="AW153" s="14" t="s">
        <v>30</v>
      </c>
      <c r="AX153" s="14" t="s">
        <v>73</v>
      </c>
      <c r="AY153" s="162" t="s">
        <v>127</v>
      </c>
    </row>
    <row r="154" spans="2:65" s="12" customFormat="1">
      <c r="B154" s="146"/>
      <c r="D154" s="147" t="s">
        <v>135</v>
      </c>
      <c r="E154" s="148" t="s">
        <v>1</v>
      </c>
      <c r="F154" s="149" t="s">
        <v>157</v>
      </c>
      <c r="H154" s="150">
        <v>13.47</v>
      </c>
      <c r="I154" s="151"/>
      <c r="L154" s="146"/>
      <c r="M154" s="152"/>
      <c r="T154" s="153"/>
      <c r="AT154" s="148" t="s">
        <v>135</v>
      </c>
      <c r="AU154" s="148" t="s">
        <v>83</v>
      </c>
      <c r="AV154" s="12" t="s">
        <v>83</v>
      </c>
      <c r="AW154" s="12" t="s">
        <v>30</v>
      </c>
      <c r="AX154" s="12" t="s">
        <v>73</v>
      </c>
      <c r="AY154" s="148" t="s">
        <v>127</v>
      </c>
    </row>
    <row r="155" spans="2:65" s="14" customFormat="1">
      <c r="B155" s="161"/>
      <c r="D155" s="147" t="s">
        <v>135</v>
      </c>
      <c r="E155" s="162" t="s">
        <v>1</v>
      </c>
      <c r="F155" s="163" t="s">
        <v>158</v>
      </c>
      <c r="H155" s="162" t="s">
        <v>1</v>
      </c>
      <c r="I155" s="164"/>
      <c r="L155" s="161"/>
      <c r="M155" s="165"/>
      <c r="T155" s="166"/>
      <c r="AT155" s="162" t="s">
        <v>135</v>
      </c>
      <c r="AU155" s="162" t="s">
        <v>83</v>
      </c>
      <c r="AV155" s="14" t="s">
        <v>81</v>
      </c>
      <c r="AW155" s="14" t="s">
        <v>30</v>
      </c>
      <c r="AX155" s="14" t="s">
        <v>73</v>
      </c>
      <c r="AY155" s="162" t="s">
        <v>127</v>
      </c>
    </row>
    <row r="156" spans="2:65" s="12" customFormat="1">
      <c r="B156" s="146"/>
      <c r="D156" s="147" t="s">
        <v>135</v>
      </c>
      <c r="E156" s="148" t="s">
        <v>1</v>
      </c>
      <c r="F156" s="149" t="s">
        <v>159</v>
      </c>
      <c r="H156" s="150">
        <v>11.938000000000001</v>
      </c>
      <c r="I156" s="151"/>
      <c r="L156" s="146"/>
      <c r="M156" s="152"/>
      <c r="T156" s="153"/>
      <c r="AT156" s="148" t="s">
        <v>135</v>
      </c>
      <c r="AU156" s="148" t="s">
        <v>83</v>
      </c>
      <c r="AV156" s="12" t="s">
        <v>83</v>
      </c>
      <c r="AW156" s="12" t="s">
        <v>30</v>
      </c>
      <c r="AX156" s="12" t="s">
        <v>73</v>
      </c>
      <c r="AY156" s="148" t="s">
        <v>127</v>
      </c>
    </row>
    <row r="157" spans="2:65" s="13" customFormat="1">
      <c r="B157" s="154"/>
      <c r="D157" s="147" t="s">
        <v>135</v>
      </c>
      <c r="E157" s="155" t="s">
        <v>1</v>
      </c>
      <c r="F157" s="156" t="s">
        <v>138</v>
      </c>
      <c r="H157" s="157">
        <v>25.408000000000001</v>
      </c>
      <c r="I157" s="158"/>
      <c r="L157" s="154"/>
      <c r="M157" s="159"/>
      <c r="T157" s="160"/>
      <c r="AT157" s="155" t="s">
        <v>135</v>
      </c>
      <c r="AU157" s="155" t="s">
        <v>83</v>
      </c>
      <c r="AV157" s="13" t="s">
        <v>134</v>
      </c>
      <c r="AW157" s="13" t="s">
        <v>30</v>
      </c>
      <c r="AX157" s="13" t="s">
        <v>81</v>
      </c>
      <c r="AY157" s="155" t="s">
        <v>127</v>
      </c>
    </row>
    <row r="158" spans="2:65" s="1" customFormat="1" ht="24.15" customHeight="1">
      <c r="B158" s="31"/>
      <c r="C158" s="132" t="s">
        <v>160</v>
      </c>
      <c r="D158" s="132" t="s">
        <v>130</v>
      </c>
      <c r="E158" s="133" t="s">
        <v>161</v>
      </c>
      <c r="F158" s="134" t="s">
        <v>162</v>
      </c>
      <c r="G158" s="135" t="s">
        <v>155</v>
      </c>
      <c r="H158" s="136">
        <v>25.408000000000001</v>
      </c>
      <c r="I158" s="137"/>
      <c r="J158" s="138">
        <f>ROUND(I158*H158,2)</f>
        <v>0</v>
      </c>
      <c r="K158" s="139"/>
      <c r="L158" s="31"/>
      <c r="M158" s="140" t="s">
        <v>1</v>
      </c>
      <c r="N158" s="141" t="s">
        <v>38</v>
      </c>
      <c r="P158" s="142">
        <f>O158*H158</f>
        <v>0</v>
      </c>
      <c r="Q158" s="142">
        <v>0</v>
      </c>
      <c r="R158" s="142">
        <f>Q158*H158</f>
        <v>0</v>
      </c>
      <c r="S158" s="142">
        <v>0</v>
      </c>
      <c r="T158" s="143">
        <f>S158*H158</f>
        <v>0</v>
      </c>
      <c r="AR158" s="144" t="s">
        <v>134</v>
      </c>
      <c r="AT158" s="144" t="s">
        <v>130</v>
      </c>
      <c r="AU158" s="144" t="s">
        <v>83</v>
      </c>
      <c r="AY158" s="16" t="s">
        <v>127</v>
      </c>
      <c r="BE158" s="145">
        <f>IF(N158="základní",J158,0)</f>
        <v>0</v>
      </c>
      <c r="BF158" s="145">
        <f>IF(N158="snížená",J158,0)</f>
        <v>0</v>
      </c>
      <c r="BG158" s="145">
        <f>IF(N158="zákl. přenesená",J158,0)</f>
        <v>0</v>
      </c>
      <c r="BH158" s="145">
        <f>IF(N158="sníž. přenesená",J158,0)</f>
        <v>0</v>
      </c>
      <c r="BI158" s="145">
        <f>IF(N158="nulová",J158,0)</f>
        <v>0</v>
      </c>
      <c r="BJ158" s="16" t="s">
        <v>81</v>
      </c>
      <c r="BK158" s="145">
        <f>ROUND(I158*H158,2)</f>
        <v>0</v>
      </c>
      <c r="BL158" s="16" t="s">
        <v>134</v>
      </c>
      <c r="BM158" s="144" t="s">
        <v>160</v>
      </c>
    </row>
    <row r="159" spans="2:65" s="11" customFormat="1" ht="22.95" customHeight="1">
      <c r="B159" s="120"/>
      <c r="D159" s="121" t="s">
        <v>72</v>
      </c>
      <c r="E159" s="130" t="s">
        <v>163</v>
      </c>
      <c r="F159" s="130" t="s">
        <v>164</v>
      </c>
      <c r="I159" s="123"/>
      <c r="J159" s="131">
        <f>BK159</f>
        <v>0</v>
      </c>
      <c r="L159" s="120"/>
      <c r="M159" s="125"/>
      <c r="P159" s="126">
        <f>SUM(P160:P249)</f>
        <v>0</v>
      </c>
      <c r="R159" s="126">
        <f>SUM(R160:R249)</f>
        <v>3.2859495700000001</v>
      </c>
      <c r="T159" s="127">
        <f>SUM(T160:T249)</f>
        <v>0</v>
      </c>
      <c r="AR159" s="121" t="s">
        <v>81</v>
      </c>
      <c r="AT159" s="128" t="s">
        <v>72</v>
      </c>
      <c r="AU159" s="128" t="s">
        <v>81</v>
      </c>
      <c r="AY159" s="121" t="s">
        <v>127</v>
      </c>
      <c r="BK159" s="129">
        <f>SUM(BK160:BK249)</f>
        <v>0</v>
      </c>
    </row>
    <row r="160" spans="2:65" s="1" customFormat="1" ht="16.5" customHeight="1">
      <c r="B160" s="31"/>
      <c r="C160" s="132" t="s">
        <v>165</v>
      </c>
      <c r="D160" s="132" t="s">
        <v>130</v>
      </c>
      <c r="E160" s="133" t="s">
        <v>166</v>
      </c>
      <c r="F160" s="134" t="s">
        <v>167</v>
      </c>
      <c r="G160" s="135" t="s">
        <v>155</v>
      </c>
      <c r="H160" s="136">
        <v>109.248</v>
      </c>
      <c r="I160" s="137"/>
      <c r="J160" s="138">
        <f>ROUND(I160*H160,2)</f>
        <v>0</v>
      </c>
      <c r="K160" s="139"/>
      <c r="L160" s="31"/>
      <c r="M160" s="140" t="s">
        <v>1</v>
      </c>
      <c r="N160" s="141" t="s">
        <v>38</v>
      </c>
      <c r="P160" s="142">
        <f>O160*H160</f>
        <v>0</v>
      </c>
      <c r="Q160" s="142">
        <v>4.0000000000000003E-5</v>
      </c>
      <c r="R160" s="142">
        <f>Q160*H160</f>
        <v>4.3699200000000002E-3</v>
      </c>
      <c r="S160" s="142">
        <v>0</v>
      </c>
      <c r="T160" s="143">
        <f>S160*H160</f>
        <v>0</v>
      </c>
      <c r="AR160" s="144" t="s">
        <v>134</v>
      </c>
      <c r="AT160" s="144" t="s">
        <v>130</v>
      </c>
      <c r="AU160" s="144" t="s">
        <v>83</v>
      </c>
      <c r="AY160" s="16" t="s">
        <v>127</v>
      </c>
      <c r="BE160" s="145">
        <f>IF(N160="základní",J160,0)</f>
        <v>0</v>
      </c>
      <c r="BF160" s="145">
        <f>IF(N160="snížená",J160,0)</f>
        <v>0</v>
      </c>
      <c r="BG160" s="145">
        <f>IF(N160="zákl. přenesená",J160,0)</f>
        <v>0</v>
      </c>
      <c r="BH160" s="145">
        <f>IF(N160="sníž. přenesená",J160,0)</f>
        <v>0</v>
      </c>
      <c r="BI160" s="145">
        <f>IF(N160="nulová",J160,0)</f>
        <v>0</v>
      </c>
      <c r="BJ160" s="16" t="s">
        <v>81</v>
      </c>
      <c r="BK160" s="145">
        <f>ROUND(I160*H160,2)</f>
        <v>0</v>
      </c>
      <c r="BL160" s="16" t="s">
        <v>134</v>
      </c>
      <c r="BM160" s="144" t="s">
        <v>165</v>
      </c>
    </row>
    <row r="161" spans="2:51" s="14" customFormat="1">
      <c r="B161" s="161"/>
      <c r="D161" s="147" t="s">
        <v>135</v>
      </c>
      <c r="E161" s="162" t="s">
        <v>1</v>
      </c>
      <c r="F161" s="163" t="s">
        <v>143</v>
      </c>
      <c r="H161" s="162" t="s">
        <v>1</v>
      </c>
      <c r="I161" s="164"/>
      <c r="L161" s="161"/>
      <c r="M161" s="165"/>
      <c r="T161" s="166"/>
      <c r="AT161" s="162" t="s">
        <v>135</v>
      </c>
      <c r="AU161" s="162" t="s">
        <v>83</v>
      </c>
      <c r="AV161" s="14" t="s">
        <v>81</v>
      </c>
      <c r="AW161" s="14" t="s">
        <v>30</v>
      </c>
      <c r="AX161" s="14" t="s">
        <v>73</v>
      </c>
      <c r="AY161" s="162" t="s">
        <v>127</v>
      </c>
    </row>
    <row r="162" spans="2:51" s="12" customFormat="1">
      <c r="B162" s="146"/>
      <c r="D162" s="147" t="s">
        <v>135</v>
      </c>
      <c r="E162" s="148" t="s">
        <v>1</v>
      </c>
      <c r="F162" s="149" t="s">
        <v>168</v>
      </c>
      <c r="H162" s="150">
        <v>0</v>
      </c>
      <c r="I162" s="151"/>
      <c r="L162" s="146"/>
      <c r="M162" s="152"/>
      <c r="T162" s="153"/>
      <c r="AT162" s="148" t="s">
        <v>135</v>
      </c>
      <c r="AU162" s="148" t="s">
        <v>83</v>
      </c>
      <c r="AV162" s="12" t="s">
        <v>83</v>
      </c>
      <c r="AW162" s="12" t="s">
        <v>30</v>
      </c>
      <c r="AX162" s="12" t="s">
        <v>73</v>
      </c>
      <c r="AY162" s="148" t="s">
        <v>127</v>
      </c>
    </row>
    <row r="163" spans="2:51" s="12" customFormat="1">
      <c r="B163" s="146"/>
      <c r="D163" s="147" t="s">
        <v>135</v>
      </c>
      <c r="E163" s="148" t="s">
        <v>1</v>
      </c>
      <c r="F163" s="149" t="s">
        <v>169</v>
      </c>
      <c r="H163" s="150">
        <v>7.66</v>
      </c>
      <c r="I163" s="151"/>
      <c r="L163" s="146"/>
      <c r="M163" s="152"/>
      <c r="T163" s="153"/>
      <c r="AT163" s="148" t="s">
        <v>135</v>
      </c>
      <c r="AU163" s="148" t="s">
        <v>83</v>
      </c>
      <c r="AV163" s="12" t="s">
        <v>83</v>
      </c>
      <c r="AW163" s="12" t="s">
        <v>30</v>
      </c>
      <c r="AX163" s="12" t="s">
        <v>73</v>
      </c>
      <c r="AY163" s="148" t="s">
        <v>127</v>
      </c>
    </row>
    <row r="164" spans="2:51" s="12" customFormat="1">
      <c r="B164" s="146"/>
      <c r="D164" s="147" t="s">
        <v>135</v>
      </c>
      <c r="E164" s="148" t="s">
        <v>1</v>
      </c>
      <c r="F164" s="149" t="s">
        <v>170</v>
      </c>
      <c r="H164" s="150">
        <v>1.4</v>
      </c>
      <c r="I164" s="151"/>
      <c r="L164" s="146"/>
      <c r="M164" s="152"/>
      <c r="T164" s="153"/>
      <c r="AT164" s="148" t="s">
        <v>135</v>
      </c>
      <c r="AU164" s="148" t="s">
        <v>83</v>
      </c>
      <c r="AV164" s="12" t="s">
        <v>83</v>
      </c>
      <c r="AW164" s="12" t="s">
        <v>30</v>
      </c>
      <c r="AX164" s="12" t="s">
        <v>73</v>
      </c>
      <c r="AY164" s="148" t="s">
        <v>127</v>
      </c>
    </row>
    <row r="165" spans="2:51" s="12" customFormat="1">
      <c r="B165" s="146"/>
      <c r="D165" s="147" t="s">
        <v>135</v>
      </c>
      <c r="E165" s="148" t="s">
        <v>1</v>
      </c>
      <c r="F165" s="149" t="s">
        <v>171</v>
      </c>
      <c r="H165" s="150">
        <v>1.4</v>
      </c>
      <c r="I165" s="151"/>
      <c r="L165" s="146"/>
      <c r="M165" s="152"/>
      <c r="T165" s="153"/>
      <c r="AT165" s="148" t="s">
        <v>135</v>
      </c>
      <c r="AU165" s="148" t="s">
        <v>83</v>
      </c>
      <c r="AV165" s="12" t="s">
        <v>83</v>
      </c>
      <c r="AW165" s="12" t="s">
        <v>30</v>
      </c>
      <c r="AX165" s="12" t="s">
        <v>73</v>
      </c>
      <c r="AY165" s="148" t="s">
        <v>127</v>
      </c>
    </row>
    <row r="166" spans="2:51" s="12" customFormat="1">
      <c r="B166" s="146"/>
      <c r="D166" s="147" t="s">
        <v>135</v>
      </c>
      <c r="E166" s="148" t="s">
        <v>1</v>
      </c>
      <c r="F166" s="149" t="s">
        <v>172</v>
      </c>
      <c r="H166" s="150">
        <v>4.8</v>
      </c>
      <c r="I166" s="151"/>
      <c r="L166" s="146"/>
      <c r="M166" s="152"/>
      <c r="T166" s="153"/>
      <c r="AT166" s="148" t="s">
        <v>135</v>
      </c>
      <c r="AU166" s="148" t="s">
        <v>83</v>
      </c>
      <c r="AV166" s="12" t="s">
        <v>83</v>
      </c>
      <c r="AW166" s="12" t="s">
        <v>30</v>
      </c>
      <c r="AX166" s="12" t="s">
        <v>73</v>
      </c>
      <c r="AY166" s="148" t="s">
        <v>127</v>
      </c>
    </row>
    <row r="167" spans="2:51" s="12" customFormat="1">
      <c r="B167" s="146"/>
      <c r="D167" s="147" t="s">
        <v>135</v>
      </c>
      <c r="E167" s="148" t="s">
        <v>1</v>
      </c>
      <c r="F167" s="149" t="s">
        <v>173</v>
      </c>
      <c r="H167" s="150">
        <v>9.73</v>
      </c>
      <c r="I167" s="151"/>
      <c r="L167" s="146"/>
      <c r="M167" s="152"/>
      <c r="T167" s="153"/>
      <c r="AT167" s="148" t="s">
        <v>135</v>
      </c>
      <c r="AU167" s="148" t="s">
        <v>83</v>
      </c>
      <c r="AV167" s="12" t="s">
        <v>83</v>
      </c>
      <c r="AW167" s="12" t="s">
        <v>30</v>
      </c>
      <c r="AX167" s="12" t="s">
        <v>73</v>
      </c>
      <c r="AY167" s="148" t="s">
        <v>127</v>
      </c>
    </row>
    <row r="168" spans="2:51" s="12" customFormat="1">
      <c r="B168" s="146"/>
      <c r="D168" s="147" t="s">
        <v>135</v>
      </c>
      <c r="E168" s="148" t="s">
        <v>1</v>
      </c>
      <c r="F168" s="149" t="s">
        <v>174</v>
      </c>
      <c r="H168" s="150">
        <v>4.6900000000000004</v>
      </c>
      <c r="I168" s="151"/>
      <c r="L168" s="146"/>
      <c r="M168" s="152"/>
      <c r="T168" s="153"/>
      <c r="AT168" s="148" t="s">
        <v>135</v>
      </c>
      <c r="AU168" s="148" t="s">
        <v>83</v>
      </c>
      <c r="AV168" s="12" t="s">
        <v>83</v>
      </c>
      <c r="AW168" s="12" t="s">
        <v>30</v>
      </c>
      <c r="AX168" s="12" t="s">
        <v>73</v>
      </c>
      <c r="AY168" s="148" t="s">
        <v>127</v>
      </c>
    </row>
    <row r="169" spans="2:51" s="12" customFormat="1">
      <c r="B169" s="146"/>
      <c r="D169" s="147" t="s">
        <v>135</v>
      </c>
      <c r="E169" s="148" t="s">
        <v>1</v>
      </c>
      <c r="F169" s="149" t="s">
        <v>175</v>
      </c>
      <c r="H169" s="150">
        <v>6.84</v>
      </c>
      <c r="I169" s="151"/>
      <c r="L169" s="146"/>
      <c r="M169" s="152"/>
      <c r="T169" s="153"/>
      <c r="AT169" s="148" t="s">
        <v>135</v>
      </c>
      <c r="AU169" s="148" t="s">
        <v>83</v>
      </c>
      <c r="AV169" s="12" t="s">
        <v>83</v>
      </c>
      <c r="AW169" s="12" t="s">
        <v>30</v>
      </c>
      <c r="AX169" s="12" t="s">
        <v>73</v>
      </c>
      <c r="AY169" s="148" t="s">
        <v>127</v>
      </c>
    </row>
    <row r="170" spans="2:51" s="12" customFormat="1">
      <c r="B170" s="146"/>
      <c r="D170" s="147" t="s">
        <v>135</v>
      </c>
      <c r="E170" s="148" t="s">
        <v>1</v>
      </c>
      <c r="F170" s="149" t="s">
        <v>176</v>
      </c>
      <c r="H170" s="150">
        <v>3.85</v>
      </c>
      <c r="I170" s="151"/>
      <c r="L170" s="146"/>
      <c r="M170" s="152"/>
      <c r="T170" s="153"/>
      <c r="AT170" s="148" t="s">
        <v>135</v>
      </c>
      <c r="AU170" s="148" t="s">
        <v>83</v>
      </c>
      <c r="AV170" s="12" t="s">
        <v>83</v>
      </c>
      <c r="AW170" s="12" t="s">
        <v>30</v>
      </c>
      <c r="AX170" s="12" t="s">
        <v>73</v>
      </c>
      <c r="AY170" s="148" t="s">
        <v>127</v>
      </c>
    </row>
    <row r="171" spans="2:51" s="12" customFormat="1">
      <c r="B171" s="146"/>
      <c r="D171" s="147" t="s">
        <v>135</v>
      </c>
      <c r="E171" s="148" t="s">
        <v>1</v>
      </c>
      <c r="F171" s="149" t="s">
        <v>177</v>
      </c>
      <c r="H171" s="150">
        <v>4.0999999999999996</v>
      </c>
      <c r="I171" s="151"/>
      <c r="L171" s="146"/>
      <c r="M171" s="152"/>
      <c r="T171" s="153"/>
      <c r="AT171" s="148" t="s">
        <v>135</v>
      </c>
      <c r="AU171" s="148" t="s">
        <v>83</v>
      </c>
      <c r="AV171" s="12" t="s">
        <v>83</v>
      </c>
      <c r="AW171" s="12" t="s">
        <v>30</v>
      </c>
      <c r="AX171" s="12" t="s">
        <v>73</v>
      </c>
      <c r="AY171" s="148" t="s">
        <v>127</v>
      </c>
    </row>
    <row r="172" spans="2:51" s="12" customFormat="1">
      <c r="B172" s="146"/>
      <c r="D172" s="147" t="s">
        <v>135</v>
      </c>
      <c r="E172" s="148" t="s">
        <v>1</v>
      </c>
      <c r="F172" s="149" t="s">
        <v>178</v>
      </c>
      <c r="H172" s="150">
        <v>1.4</v>
      </c>
      <c r="I172" s="151"/>
      <c r="L172" s="146"/>
      <c r="M172" s="152"/>
      <c r="T172" s="153"/>
      <c r="AT172" s="148" t="s">
        <v>135</v>
      </c>
      <c r="AU172" s="148" t="s">
        <v>83</v>
      </c>
      <c r="AV172" s="12" t="s">
        <v>83</v>
      </c>
      <c r="AW172" s="12" t="s">
        <v>30</v>
      </c>
      <c r="AX172" s="12" t="s">
        <v>73</v>
      </c>
      <c r="AY172" s="148" t="s">
        <v>127</v>
      </c>
    </row>
    <row r="173" spans="2:51" s="12" customFormat="1">
      <c r="B173" s="146"/>
      <c r="D173" s="147" t="s">
        <v>135</v>
      </c>
      <c r="E173" s="148" t="s">
        <v>1</v>
      </c>
      <c r="F173" s="149" t="s">
        <v>179</v>
      </c>
      <c r="H173" s="150">
        <v>4.01</v>
      </c>
      <c r="I173" s="151"/>
      <c r="L173" s="146"/>
      <c r="M173" s="152"/>
      <c r="T173" s="153"/>
      <c r="AT173" s="148" t="s">
        <v>135</v>
      </c>
      <c r="AU173" s="148" t="s">
        <v>83</v>
      </c>
      <c r="AV173" s="12" t="s">
        <v>83</v>
      </c>
      <c r="AW173" s="12" t="s">
        <v>30</v>
      </c>
      <c r="AX173" s="12" t="s">
        <v>73</v>
      </c>
      <c r="AY173" s="148" t="s">
        <v>127</v>
      </c>
    </row>
    <row r="174" spans="2:51" s="14" customFormat="1">
      <c r="B174" s="161"/>
      <c r="D174" s="147" t="s">
        <v>135</v>
      </c>
      <c r="E174" s="162" t="s">
        <v>1</v>
      </c>
      <c r="F174" s="163" t="s">
        <v>180</v>
      </c>
      <c r="H174" s="162" t="s">
        <v>1</v>
      </c>
      <c r="I174" s="164"/>
      <c r="L174" s="161"/>
      <c r="M174" s="165"/>
      <c r="T174" s="166"/>
      <c r="AT174" s="162" t="s">
        <v>135</v>
      </c>
      <c r="AU174" s="162" t="s">
        <v>83</v>
      </c>
      <c r="AV174" s="14" t="s">
        <v>81</v>
      </c>
      <c r="AW174" s="14" t="s">
        <v>30</v>
      </c>
      <c r="AX174" s="14" t="s">
        <v>73</v>
      </c>
      <c r="AY174" s="162" t="s">
        <v>127</v>
      </c>
    </row>
    <row r="175" spans="2:51" s="12" customFormat="1">
      <c r="B175" s="146"/>
      <c r="D175" s="147" t="s">
        <v>135</v>
      </c>
      <c r="E175" s="148" t="s">
        <v>1</v>
      </c>
      <c r="F175" s="149" t="s">
        <v>181</v>
      </c>
      <c r="H175" s="150">
        <v>9.6</v>
      </c>
      <c r="I175" s="151"/>
      <c r="L175" s="146"/>
      <c r="M175" s="152"/>
      <c r="T175" s="153"/>
      <c r="AT175" s="148" t="s">
        <v>135</v>
      </c>
      <c r="AU175" s="148" t="s">
        <v>83</v>
      </c>
      <c r="AV175" s="12" t="s">
        <v>83</v>
      </c>
      <c r="AW175" s="12" t="s">
        <v>30</v>
      </c>
      <c r="AX175" s="12" t="s">
        <v>73</v>
      </c>
      <c r="AY175" s="148" t="s">
        <v>127</v>
      </c>
    </row>
    <row r="176" spans="2:51" s="12" customFormat="1">
      <c r="B176" s="146"/>
      <c r="D176" s="147" t="s">
        <v>135</v>
      </c>
      <c r="E176" s="148" t="s">
        <v>1</v>
      </c>
      <c r="F176" s="149" t="s">
        <v>182</v>
      </c>
      <c r="H176" s="150">
        <v>1.6</v>
      </c>
      <c r="I176" s="151"/>
      <c r="L176" s="146"/>
      <c r="M176" s="152"/>
      <c r="T176" s="153"/>
      <c r="AT176" s="148" t="s">
        <v>135</v>
      </c>
      <c r="AU176" s="148" t="s">
        <v>83</v>
      </c>
      <c r="AV176" s="12" t="s">
        <v>83</v>
      </c>
      <c r="AW176" s="12" t="s">
        <v>30</v>
      </c>
      <c r="AX176" s="12" t="s">
        <v>73</v>
      </c>
      <c r="AY176" s="148" t="s">
        <v>127</v>
      </c>
    </row>
    <row r="177" spans="2:65" s="12" customFormat="1">
      <c r="B177" s="146"/>
      <c r="D177" s="147" t="s">
        <v>135</v>
      </c>
      <c r="E177" s="148" t="s">
        <v>1</v>
      </c>
      <c r="F177" s="149" t="s">
        <v>183</v>
      </c>
      <c r="H177" s="150">
        <v>2.855</v>
      </c>
      <c r="I177" s="151"/>
      <c r="L177" s="146"/>
      <c r="M177" s="152"/>
      <c r="T177" s="153"/>
      <c r="AT177" s="148" t="s">
        <v>135</v>
      </c>
      <c r="AU177" s="148" t="s">
        <v>83</v>
      </c>
      <c r="AV177" s="12" t="s">
        <v>83</v>
      </c>
      <c r="AW177" s="12" t="s">
        <v>30</v>
      </c>
      <c r="AX177" s="12" t="s">
        <v>73</v>
      </c>
      <c r="AY177" s="148" t="s">
        <v>127</v>
      </c>
    </row>
    <row r="178" spans="2:65" s="12" customFormat="1">
      <c r="B178" s="146"/>
      <c r="D178" s="147" t="s">
        <v>135</v>
      </c>
      <c r="E178" s="148" t="s">
        <v>1</v>
      </c>
      <c r="F178" s="149" t="s">
        <v>184</v>
      </c>
      <c r="H178" s="150">
        <v>6.7329999999999997</v>
      </c>
      <c r="I178" s="151"/>
      <c r="L178" s="146"/>
      <c r="M178" s="152"/>
      <c r="T178" s="153"/>
      <c r="AT178" s="148" t="s">
        <v>135</v>
      </c>
      <c r="AU178" s="148" t="s">
        <v>83</v>
      </c>
      <c r="AV178" s="12" t="s">
        <v>83</v>
      </c>
      <c r="AW178" s="12" t="s">
        <v>30</v>
      </c>
      <c r="AX178" s="12" t="s">
        <v>73</v>
      </c>
      <c r="AY178" s="148" t="s">
        <v>127</v>
      </c>
    </row>
    <row r="179" spans="2:65" s="12" customFormat="1">
      <c r="B179" s="146"/>
      <c r="D179" s="147" t="s">
        <v>135</v>
      </c>
      <c r="E179" s="148" t="s">
        <v>1</v>
      </c>
      <c r="F179" s="149" t="s">
        <v>185</v>
      </c>
      <c r="H179" s="150">
        <v>1.4</v>
      </c>
      <c r="I179" s="151"/>
      <c r="L179" s="146"/>
      <c r="M179" s="152"/>
      <c r="T179" s="153"/>
      <c r="AT179" s="148" t="s">
        <v>135</v>
      </c>
      <c r="AU179" s="148" t="s">
        <v>83</v>
      </c>
      <c r="AV179" s="12" t="s">
        <v>83</v>
      </c>
      <c r="AW179" s="12" t="s">
        <v>30</v>
      </c>
      <c r="AX179" s="12" t="s">
        <v>73</v>
      </c>
      <c r="AY179" s="148" t="s">
        <v>127</v>
      </c>
    </row>
    <row r="180" spans="2:65" s="12" customFormat="1">
      <c r="B180" s="146"/>
      <c r="D180" s="147" t="s">
        <v>135</v>
      </c>
      <c r="E180" s="148" t="s">
        <v>1</v>
      </c>
      <c r="F180" s="149" t="s">
        <v>186</v>
      </c>
      <c r="H180" s="150">
        <v>4.01</v>
      </c>
      <c r="I180" s="151"/>
      <c r="L180" s="146"/>
      <c r="M180" s="152"/>
      <c r="T180" s="153"/>
      <c r="AT180" s="148" t="s">
        <v>135</v>
      </c>
      <c r="AU180" s="148" t="s">
        <v>83</v>
      </c>
      <c r="AV180" s="12" t="s">
        <v>83</v>
      </c>
      <c r="AW180" s="12" t="s">
        <v>30</v>
      </c>
      <c r="AX180" s="12" t="s">
        <v>73</v>
      </c>
      <c r="AY180" s="148" t="s">
        <v>127</v>
      </c>
    </row>
    <row r="181" spans="2:65" s="12" customFormat="1">
      <c r="B181" s="146"/>
      <c r="D181" s="147" t="s">
        <v>135</v>
      </c>
      <c r="E181" s="148" t="s">
        <v>1</v>
      </c>
      <c r="F181" s="149" t="s">
        <v>187</v>
      </c>
      <c r="H181" s="150">
        <v>4.0999999999999996</v>
      </c>
      <c r="I181" s="151"/>
      <c r="L181" s="146"/>
      <c r="M181" s="152"/>
      <c r="T181" s="153"/>
      <c r="AT181" s="148" t="s">
        <v>135</v>
      </c>
      <c r="AU181" s="148" t="s">
        <v>83</v>
      </c>
      <c r="AV181" s="12" t="s">
        <v>83</v>
      </c>
      <c r="AW181" s="12" t="s">
        <v>30</v>
      </c>
      <c r="AX181" s="12" t="s">
        <v>73</v>
      </c>
      <c r="AY181" s="148" t="s">
        <v>127</v>
      </c>
    </row>
    <row r="182" spans="2:65" s="12" customFormat="1">
      <c r="B182" s="146"/>
      <c r="D182" s="147" t="s">
        <v>135</v>
      </c>
      <c r="E182" s="148" t="s">
        <v>1</v>
      </c>
      <c r="F182" s="149" t="s">
        <v>188</v>
      </c>
      <c r="H182" s="150">
        <v>1.4</v>
      </c>
      <c r="I182" s="151"/>
      <c r="L182" s="146"/>
      <c r="M182" s="152"/>
      <c r="T182" s="153"/>
      <c r="AT182" s="148" t="s">
        <v>135</v>
      </c>
      <c r="AU182" s="148" t="s">
        <v>83</v>
      </c>
      <c r="AV182" s="12" t="s">
        <v>83</v>
      </c>
      <c r="AW182" s="12" t="s">
        <v>30</v>
      </c>
      <c r="AX182" s="12" t="s">
        <v>73</v>
      </c>
      <c r="AY182" s="148" t="s">
        <v>127</v>
      </c>
    </row>
    <row r="183" spans="2:65" s="12" customFormat="1">
      <c r="B183" s="146"/>
      <c r="D183" s="147" t="s">
        <v>135</v>
      </c>
      <c r="E183" s="148" t="s">
        <v>1</v>
      </c>
      <c r="F183" s="149" t="s">
        <v>189</v>
      </c>
      <c r="H183" s="150">
        <v>5.65</v>
      </c>
      <c r="I183" s="151"/>
      <c r="L183" s="146"/>
      <c r="M183" s="152"/>
      <c r="T183" s="153"/>
      <c r="AT183" s="148" t="s">
        <v>135</v>
      </c>
      <c r="AU183" s="148" t="s">
        <v>83</v>
      </c>
      <c r="AV183" s="12" t="s">
        <v>83</v>
      </c>
      <c r="AW183" s="12" t="s">
        <v>30</v>
      </c>
      <c r="AX183" s="12" t="s">
        <v>73</v>
      </c>
      <c r="AY183" s="148" t="s">
        <v>127</v>
      </c>
    </row>
    <row r="184" spans="2:65" s="12" customFormat="1">
      <c r="B184" s="146"/>
      <c r="D184" s="147" t="s">
        <v>135</v>
      </c>
      <c r="E184" s="148" t="s">
        <v>1</v>
      </c>
      <c r="F184" s="149" t="s">
        <v>190</v>
      </c>
      <c r="H184" s="150">
        <v>4.6900000000000004</v>
      </c>
      <c r="I184" s="151"/>
      <c r="L184" s="146"/>
      <c r="M184" s="152"/>
      <c r="T184" s="153"/>
      <c r="AT184" s="148" t="s">
        <v>135</v>
      </c>
      <c r="AU184" s="148" t="s">
        <v>83</v>
      </c>
      <c r="AV184" s="12" t="s">
        <v>83</v>
      </c>
      <c r="AW184" s="12" t="s">
        <v>30</v>
      </c>
      <c r="AX184" s="12" t="s">
        <v>73</v>
      </c>
      <c r="AY184" s="148" t="s">
        <v>127</v>
      </c>
    </row>
    <row r="185" spans="2:65" s="12" customFormat="1">
      <c r="B185" s="146"/>
      <c r="D185" s="147" t="s">
        <v>135</v>
      </c>
      <c r="E185" s="148" t="s">
        <v>1</v>
      </c>
      <c r="F185" s="149" t="s">
        <v>191</v>
      </c>
      <c r="H185" s="150">
        <v>9.73</v>
      </c>
      <c r="I185" s="151"/>
      <c r="L185" s="146"/>
      <c r="M185" s="152"/>
      <c r="T185" s="153"/>
      <c r="AT185" s="148" t="s">
        <v>135</v>
      </c>
      <c r="AU185" s="148" t="s">
        <v>83</v>
      </c>
      <c r="AV185" s="12" t="s">
        <v>83</v>
      </c>
      <c r="AW185" s="12" t="s">
        <v>30</v>
      </c>
      <c r="AX185" s="12" t="s">
        <v>73</v>
      </c>
      <c r="AY185" s="148" t="s">
        <v>127</v>
      </c>
    </row>
    <row r="186" spans="2:65" s="14" customFormat="1">
      <c r="B186" s="161"/>
      <c r="D186" s="147" t="s">
        <v>135</v>
      </c>
      <c r="E186" s="162" t="s">
        <v>1</v>
      </c>
      <c r="F186" s="163" t="s">
        <v>192</v>
      </c>
      <c r="H186" s="162" t="s">
        <v>1</v>
      </c>
      <c r="I186" s="164"/>
      <c r="L186" s="161"/>
      <c r="M186" s="165"/>
      <c r="T186" s="166"/>
      <c r="AT186" s="162" t="s">
        <v>135</v>
      </c>
      <c r="AU186" s="162" t="s">
        <v>83</v>
      </c>
      <c r="AV186" s="14" t="s">
        <v>81</v>
      </c>
      <c r="AW186" s="14" t="s">
        <v>30</v>
      </c>
      <c r="AX186" s="14" t="s">
        <v>73</v>
      </c>
      <c r="AY186" s="162" t="s">
        <v>127</v>
      </c>
    </row>
    <row r="187" spans="2:65" s="12" customFormat="1">
      <c r="B187" s="146"/>
      <c r="D187" s="147" t="s">
        <v>135</v>
      </c>
      <c r="E187" s="148" t="s">
        <v>1</v>
      </c>
      <c r="F187" s="149" t="s">
        <v>193</v>
      </c>
      <c r="H187" s="150">
        <v>3.2</v>
      </c>
      <c r="I187" s="151"/>
      <c r="L187" s="146"/>
      <c r="M187" s="152"/>
      <c r="T187" s="153"/>
      <c r="AT187" s="148" t="s">
        <v>135</v>
      </c>
      <c r="AU187" s="148" t="s">
        <v>83</v>
      </c>
      <c r="AV187" s="12" t="s">
        <v>83</v>
      </c>
      <c r="AW187" s="12" t="s">
        <v>30</v>
      </c>
      <c r="AX187" s="12" t="s">
        <v>73</v>
      </c>
      <c r="AY187" s="148" t="s">
        <v>127</v>
      </c>
    </row>
    <row r="188" spans="2:65" s="12" customFormat="1">
      <c r="B188" s="146"/>
      <c r="D188" s="147" t="s">
        <v>135</v>
      </c>
      <c r="E188" s="148" t="s">
        <v>1</v>
      </c>
      <c r="F188" s="149" t="s">
        <v>194</v>
      </c>
      <c r="H188" s="150">
        <v>4.4000000000000004</v>
      </c>
      <c r="I188" s="151"/>
      <c r="L188" s="146"/>
      <c r="M188" s="152"/>
      <c r="T188" s="153"/>
      <c r="AT188" s="148" t="s">
        <v>135</v>
      </c>
      <c r="AU188" s="148" t="s">
        <v>83</v>
      </c>
      <c r="AV188" s="12" t="s">
        <v>83</v>
      </c>
      <c r="AW188" s="12" t="s">
        <v>30</v>
      </c>
      <c r="AX188" s="12" t="s">
        <v>73</v>
      </c>
      <c r="AY188" s="148" t="s">
        <v>127</v>
      </c>
    </row>
    <row r="189" spans="2:65" s="13" customFormat="1">
      <c r="B189" s="154"/>
      <c r="D189" s="147" t="s">
        <v>135</v>
      </c>
      <c r="E189" s="155" t="s">
        <v>1</v>
      </c>
      <c r="F189" s="156" t="s">
        <v>138</v>
      </c>
      <c r="H189" s="157">
        <v>109.24800000000003</v>
      </c>
      <c r="I189" s="158"/>
      <c r="L189" s="154"/>
      <c r="M189" s="159"/>
      <c r="T189" s="160"/>
      <c r="AT189" s="155" t="s">
        <v>135</v>
      </c>
      <c r="AU189" s="155" t="s">
        <v>83</v>
      </c>
      <c r="AV189" s="13" t="s">
        <v>134</v>
      </c>
      <c r="AW189" s="13" t="s">
        <v>30</v>
      </c>
      <c r="AX189" s="13" t="s">
        <v>81</v>
      </c>
      <c r="AY189" s="155" t="s">
        <v>127</v>
      </c>
    </row>
    <row r="190" spans="2:65" s="1" customFormat="1" ht="24.15" customHeight="1">
      <c r="B190" s="31"/>
      <c r="C190" s="132" t="s">
        <v>195</v>
      </c>
      <c r="D190" s="132" t="s">
        <v>130</v>
      </c>
      <c r="E190" s="133" t="s">
        <v>196</v>
      </c>
      <c r="F190" s="134" t="s">
        <v>197</v>
      </c>
      <c r="G190" s="135" t="s">
        <v>155</v>
      </c>
      <c r="H190" s="136">
        <v>265.33</v>
      </c>
      <c r="I190" s="137"/>
      <c r="J190" s="138">
        <f>ROUND(I190*H190,2)</f>
        <v>0</v>
      </c>
      <c r="K190" s="139"/>
      <c r="L190" s="31"/>
      <c r="M190" s="140" t="s">
        <v>1</v>
      </c>
      <c r="N190" s="141" t="s">
        <v>38</v>
      </c>
      <c r="P190" s="142">
        <f>O190*H190</f>
        <v>0</v>
      </c>
      <c r="Q190" s="142">
        <v>2.2499999999999998E-3</v>
      </c>
      <c r="R190" s="142">
        <f>Q190*H190</f>
        <v>0.59699249999999993</v>
      </c>
      <c r="S190" s="142">
        <v>0</v>
      </c>
      <c r="T190" s="143">
        <f>S190*H190</f>
        <v>0</v>
      </c>
      <c r="AR190" s="144" t="s">
        <v>134</v>
      </c>
      <c r="AT190" s="144" t="s">
        <v>130</v>
      </c>
      <c r="AU190" s="144" t="s">
        <v>83</v>
      </c>
      <c r="AY190" s="16" t="s">
        <v>127</v>
      </c>
      <c r="BE190" s="145">
        <f>IF(N190="základní",J190,0)</f>
        <v>0</v>
      </c>
      <c r="BF190" s="145">
        <f>IF(N190="snížená",J190,0)</f>
        <v>0</v>
      </c>
      <c r="BG190" s="145">
        <f>IF(N190="zákl. přenesená",J190,0)</f>
        <v>0</v>
      </c>
      <c r="BH190" s="145">
        <f>IF(N190="sníž. přenesená",J190,0)</f>
        <v>0</v>
      </c>
      <c r="BI190" s="145">
        <f>IF(N190="nulová",J190,0)</f>
        <v>0</v>
      </c>
      <c r="BJ190" s="16" t="s">
        <v>81</v>
      </c>
      <c r="BK190" s="145">
        <f>ROUND(I190*H190,2)</f>
        <v>0</v>
      </c>
      <c r="BL190" s="16" t="s">
        <v>134</v>
      </c>
      <c r="BM190" s="144" t="s">
        <v>195</v>
      </c>
    </row>
    <row r="191" spans="2:65" s="14" customFormat="1">
      <c r="B191" s="161"/>
      <c r="D191" s="147" t="s">
        <v>135</v>
      </c>
      <c r="E191" s="162" t="s">
        <v>1</v>
      </c>
      <c r="F191" s="163" t="s">
        <v>198</v>
      </c>
      <c r="H191" s="162" t="s">
        <v>1</v>
      </c>
      <c r="I191" s="164"/>
      <c r="L191" s="161"/>
      <c r="M191" s="165"/>
      <c r="T191" s="166"/>
      <c r="AT191" s="162" t="s">
        <v>135</v>
      </c>
      <c r="AU191" s="162" t="s">
        <v>83</v>
      </c>
      <c r="AV191" s="14" t="s">
        <v>81</v>
      </c>
      <c r="AW191" s="14" t="s">
        <v>30</v>
      </c>
      <c r="AX191" s="14" t="s">
        <v>73</v>
      </c>
      <c r="AY191" s="162" t="s">
        <v>127</v>
      </c>
    </row>
    <row r="192" spans="2:65" s="12" customFormat="1" ht="20.399999999999999">
      <c r="B192" s="146"/>
      <c r="D192" s="147" t="s">
        <v>135</v>
      </c>
      <c r="E192" s="148" t="s">
        <v>1</v>
      </c>
      <c r="F192" s="149" t="s">
        <v>199</v>
      </c>
      <c r="H192" s="150">
        <v>116.14</v>
      </c>
      <c r="I192" s="151"/>
      <c r="L192" s="146"/>
      <c r="M192" s="152"/>
      <c r="T192" s="153"/>
      <c r="AT192" s="148" t="s">
        <v>135</v>
      </c>
      <c r="AU192" s="148" t="s">
        <v>83</v>
      </c>
      <c r="AV192" s="12" t="s">
        <v>83</v>
      </c>
      <c r="AW192" s="12" t="s">
        <v>30</v>
      </c>
      <c r="AX192" s="12" t="s">
        <v>73</v>
      </c>
      <c r="AY192" s="148" t="s">
        <v>127</v>
      </c>
    </row>
    <row r="193" spans="2:65" s="12" customFormat="1">
      <c r="B193" s="146"/>
      <c r="D193" s="147" t="s">
        <v>135</v>
      </c>
      <c r="E193" s="148" t="s">
        <v>1</v>
      </c>
      <c r="F193" s="149" t="s">
        <v>200</v>
      </c>
      <c r="H193" s="150">
        <v>117.62</v>
      </c>
      <c r="I193" s="151"/>
      <c r="L193" s="146"/>
      <c r="M193" s="152"/>
      <c r="T193" s="153"/>
      <c r="AT193" s="148" t="s">
        <v>135</v>
      </c>
      <c r="AU193" s="148" t="s">
        <v>83</v>
      </c>
      <c r="AV193" s="12" t="s">
        <v>83</v>
      </c>
      <c r="AW193" s="12" t="s">
        <v>30</v>
      </c>
      <c r="AX193" s="12" t="s">
        <v>73</v>
      </c>
      <c r="AY193" s="148" t="s">
        <v>127</v>
      </c>
    </row>
    <row r="194" spans="2:65" s="12" customFormat="1">
      <c r="B194" s="146"/>
      <c r="D194" s="147" t="s">
        <v>135</v>
      </c>
      <c r="E194" s="148" t="s">
        <v>1</v>
      </c>
      <c r="F194" s="149" t="s">
        <v>201</v>
      </c>
      <c r="H194" s="150">
        <v>31.57</v>
      </c>
      <c r="I194" s="151"/>
      <c r="L194" s="146"/>
      <c r="M194" s="152"/>
      <c r="T194" s="153"/>
      <c r="AT194" s="148" t="s">
        <v>135</v>
      </c>
      <c r="AU194" s="148" t="s">
        <v>83</v>
      </c>
      <c r="AV194" s="12" t="s">
        <v>83</v>
      </c>
      <c r="AW194" s="12" t="s">
        <v>30</v>
      </c>
      <c r="AX194" s="12" t="s">
        <v>73</v>
      </c>
      <c r="AY194" s="148" t="s">
        <v>127</v>
      </c>
    </row>
    <row r="195" spans="2:65" s="13" customFormat="1">
      <c r="B195" s="154"/>
      <c r="D195" s="147" t="s">
        <v>135</v>
      </c>
      <c r="E195" s="155" t="s">
        <v>1</v>
      </c>
      <c r="F195" s="156" t="s">
        <v>138</v>
      </c>
      <c r="H195" s="157">
        <v>265.33</v>
      </c>
      <c r="I195" s="158"/>
      <c r="L195" s="154"/>
      <c r="M195" s="159"/>
      <c r="T195" s="160"/>
      <c r="AT195" s="155" t="s">
        <v>135</v>
      </c>
      <c r="AU195" s="155" t="s">
        <v>83</v>
      </c>
      <c r="AV195" s="13" t="s">
        <v>134</v>
      </c>
      <c r="AW195" s="13" t="s">
        <v>30</v>
      </c>
      <c r="AX195" s="13" t="s">
        <v>81</v>
      </c>
      <c r="AY195" s="155" t="s">
        <v>127</v>
      </c>
    </row>
    <row r="196" spans="2:65" s="1" customFormat="1" ht="24.15" customHeight="1">
      <c r="B196" s="31"/>
      <c r="C196" s="132" t="s">
        <v>202</v>
      </c>
      <c r="D196" s="132" t="s">
        <v>130</v>
      </c>
      <c r="E196" s="133" t="s">
        <v>203</v>
      </c>
      <c r="F196" s="134" t="s">
        <v>204</v>
      </c>
      <c r="G196" s="135" t="s">
        <v>141</v>
      </c>
      <c r="H196" s="136">
        <v>4</v>
      </c>
      <c r="I196" s="137"/>
      <c r="J196" s="138">
        <f>ROUND(I196*H196,2)</f>
        <v>0</v>
      </c>
      <c r="K196" s="139"/>
      <c r="L196" s="31"/>
      <c r="M196" s="140" t="s">
        <v>1</v>
      </c>
      <c r="N196" s="141" t="s">
        <v>38</v>
      </c>
      <c r="P196" s="142">
        <f>O196*H196</f>
        <v>0</v>
      </c>
      <c r="Q196" s="142">
        <v>3.5619999999999999E-2</v>
      </c>
      <c r="R196" s="142">
        <f>Q196*H196</f>
        <v>0.14248</v>
      </c>
      <c r="S196" s="142">
        <v>0</v>
      </c>
      <c r="T196" s="143">
        <f>S196*H196</f>
        <v>0</v>
      </c>
      <c r="AR196" s="144" t="s">
        <v>134</v>
      </c>
      <c r="AT196" s="144" t="s">
        <v>130</v>
      </c>
      <c r="AU196" s="144" t="s">
        <v>83</v>
      </c>
      <c r="AY196" s="16" t="s">
        <v>127</v>
      </c>
      <c r="BE196" s="145">
        <f>IF(N196="základní",J196,0)</f>
        <v>0</v>
      </c>
      <c r="BF196" s="145">
        <f>IF(N196="snížená",J196,0)</f>
        <v>0</v>
      </c>
      <c r="BG196" s="145">
        <f>IF(N196="zákl. přenesená",J196,0)</f>
        <v>0</v>
      </c>
      <c r="BH196" s="145">
        <f>IF(N196="sníž. přenesená",J196,0)</f>
        <v>0</v>
      </c>
      <c r="BI196" s="145">
        <f>IF(N196="nulová",J196,0)</f>
        <v>0</v>
      </c>
      <c r="BJ196" s="16" t="s">
        <v>81</v>
      </c>
      <c r="BK196" s="145">
        <f>ROUND(I196*H196,2)</f>
        <v>0</v>
      </c>
      <c r="BL196" s="16" t="s">
        <v>134</v>
      </c>
      <c r="BM196" s="144" t="s">
        <v>202</v>
      </c>
    </row>
    <row r="197" spans="2:65" s="14" customFormat="1">
      <c r="B197" s="161"/>
      <c r="D197" s="147" t="s">
        <v>135</v>
      </c>
      <c r="E197" s="162" t="s">
        <v>1</v>
      </c>
      <c r="F197" s="163" t="s">
        <v>205</v>
      </c>
      <c r="H197" s="162" t="s">
        <v>1</v>
      </c>
      <c r="I197" s="164"/>
      <c r="L197" s="161"/>
      <c r="M197" s="165"/>
      <c r="T197" s="166"/>
      <c r="AT197" s="162" t="s">
        <v>135</v>
      </c>
      <c r="AU197" s="162" t="s">
        <v>83</v>
      </c>
      <c r="AV197" s="14" t="s">
        <v>81</v>
      </c>
      <c r="AW197" s="14" t="s">
        <v>30</v>
      </c>
      <c r="AX197" s="14" t="s">
        <v>73</v>
      </c>
      <c r="AY197" s="162" t="s">
        <v>127</v>
      </c>
    </row>
    <row r="198" spans="2:65" s="14" customFormat="1">
      <c r="B198" s="161"/>
      <c r="D198" s="147" t="s">
        <v>135</v>
      </c>
      <c r="E198" s="162" t="s">
        <v>1</v>
      </c>
      <c r="F198" s="163" t="s">
        <v>206</v>
      </c>
      <c r="H198" s="162" t="s">
        <v>1</v>
      </c>
      <c r="I198" s="164"/>
      <c r="L198" s="161"/>
      <c r="M198" s="165"/>
      <c r="T198" s="166"/>
      <c r="AT198" s="162" t="s">
        <v>135</v>
      </c>
      <c r="AU198" s="162" t="s">
        <v>83</v>
      </c>
      <c r="AV198" s="14" t="s">
        <v>81</v>
      </c>
      <c r="AW198" s="14" t="s">
        <v>30</v>
      </c>
      <c r="AX198" s="14" t="s">
        <v>73</v>
      </c>
      <c r="AY198" s="162" t="s">
        <v>127</v>
      </c>
    </row>
    <row r="199" spans="2:65" s="12" customFormat="1">
      <c r="B199" s="146"/>
      <c r="D199" s="147" t="s">
        <v>135</v>
      </c>
      <c r="E199" s="148" t="s">
        <v>1</v>
      </c>
      <c r="F199" s="149" t="s">
        <v>207</v>
      </c>
      <c r="H199" s="150">
        <v>1</v>
      </c>
      <c r="I199" s="151"/>
      <c r="L199" s="146"/>
      <c r="M199" s="152"/>
      <c r="T199" s="153"/>
      <c r="AT199" s="148" t="s">
        <v>135</v>
      </c>
      <c r="AU199" s="148" t="s">
        <v>83</v>
      </c>
      <c r="AV199" s="12" t="s">
        <v>83</v>
      </c>
      <c r="AW199" s="12" t="s">
        <v>30</v>
      </c>
      <c r="AX199" s="12" t="s">
        <v>73</v>
      </c>
      <c r="AY199" s="148" t="s">
        <v>127</v>
      </c>
    </row>
    <row r="200" spans="2:65" s="12" customFormat="1">
      <c r="B200" s="146"/>
      <c r="D200" s="147" t="s">
        <v>135</v>
      </c>
      <c r="E200" s="148" t="s">
        <v>1</v>
      </c>
      <c r="F200" s="149" t="s">
        <v>208</v>
      </c>
      <c r="H200" s="150">
        <v>0</v>
      </c>
      <c r="I200" s="151"/>
      <c r="L200" s="146"/>
      <c r="M200" s="152"/>
      <c r="T200" s="153"/>
      <c r="AT200" s="148" t="s">
        <v>135</v>
      </c>
      <c r="AU200" s="148" t="s">
        <v>83</v>
      </c>
      <c r="AV200" s="12" t="s">
        <v>83</v>
      </c>
      <c r="AW200" s="12" t="s">
        <v>30</v>
      </c>
      <c r="AX200" s="12" t="s">
        <v>73</v>
      </c>
      <c r="AY200" s="148" t="s">
        <v>127</v>
      </c>
    </row>
    <row r="201" spans="2:65" s="12" customFormat="1">
      <c r="B201" s="146"/>
      <c r="D201" s="147" t="s">
        <v>135</v>
      </c>
      <c r="E201" s="148" t="s">
        <v>1</v>
      </c>
      <c r="F201" s="149" t="s">
        <v>209</v>
      </c>
      <c r="H201" s="150">
        <v>2</v>
      </c>
      <c r="I201" s="151"/>
      <c r="L201" s="146"/>
      <c r="M201" s="152"/>
      <c r="T201" s="153"/>
      <c r="AT201" s="148" t="s">
        <v>135</v>
      </c>
      <c r="AU201" s="148" t="s">
        <v>83</v>
      </c>
      <c r="AV201" s="12" t="s">
        <v>83</v>
      </c>
      <c r="AW201" s="12" t="s">
        <v>30</v>
      </c>
      <c r="AX201" s="12" t="s">
        <v>73</v>
      </c>
      <c r="AY201" s="148" t="s">
        <v>127</v>
      </c>
    </row>
    <row r="202" spans="2:65" s="14" customFormat="1">
      <c r="B202" s="161"/>
      <c r="D202" s="147" t="s">
        <v>135</v>
      </c>
      <c r="E202" s="162" t="s">
        <v>1</v>
      </c>
      <c r="F202" s="163" t="s">
        <v>210</v>
      </c>
      <c r="H202" s="162" t="s">
        <v>1</v>
      </c>
      <c r="I202" s="164"/>
      <c r="L202" s="161"/>
      <c r="M202" s="165"/>
      <c r="T202" s="166"/>
      <c r="AT202" s="162" t="s">
        <v>135</v>
      </c>
      <c r="AU202" s="162" t="s">
        <v>83</v>
      </c>
      <c r="AV202" s="14" t="s">
        <v>81</v>
      </c>
      <c r="AW202" s="14" t="s">
        <v>30</v>
      </c>
      <c r="AX202" s="14" t="s">
        <v>73</v>
      </c>
      <c r="AY202" s="162" t="s">
        <v>127</v>
      </c>
    </row>
    <row r="203" spans="2:65" s="12" customFormat="1">
      <c r="B203" s="146"/>
      <c r="D203" s="147" t="s">
        <v>135</v>
      </c>
      <c r="E203" s="148" t="s">
        <v>1</v>
      </c>
      <c r="F203" s="149" t="s">
        <v>211</v>
      </c>
      <c r="H203" s="150">
        <v>1</v>
      </c>
      <c r="I203" s="151"/>
      <c r="L203" s="146"/>
      <c r="M203" s="152"/>
      <c r="T203" s="153"/>
      <c r="AT203" s="148" t="s">
        <v>135</v>
      </c>
      <c r="AU203" s="148" t="s">
        <v>83</v>
      </c>
      <c r="AV203" s="12" t="s">
        <v>83</v>
      </c>
      <c r="AW203" s="12" t="s">
        <v>30</v>
      </c>
      <c r="AX203" s="12" t="s">
        <v>73</v>
      </c>
      <c r="AY203" s="148" t="s">
        <v>127</v>
      </c>
    </row>
    <row r="204" spans="2:65" s="13" customFormat="1">
      <c r="B204" s="154"/>
      <c r="D204" s="147" t="s">
        <v>135</v>
      </c>
      <c r="E204" s="155" t="s">
        <v>1</v>
      </c>
      <c r="F204" s="156" t="s">
        <v>138</v>
      </c>
      <c r="H204" s="157">
        <v>4</v>
      </c>
      <c r="I204" s="158"/>
      <c r="L204" s="154"/>
      <c r="M204" s="159"/>
      <c r="T204" s="160"/>
      <c r="AT204" s="155" t="s">
        <v>135</v>
      </c>
      <c r="AU204" s="155" t="s">
        <v>83</v>
      </c>
      <c r="AV204" s="13" t="s">
        <v>134</v>
      </c>
      <c r="AW204" s="13" t="s">
        <v>30</v>
      </c>
      <c r="AX204" s="13" t="s">
        <v>81</v>
      </c>
      <c r="AY204" s="155" t="s">
        <v>127</v>
      </c>
    </row>
    <row r="205" spans="2:65" s="1" customFormat="1" ht="24.15" customHeight="1">
      <c r="B205" s="31"/>
      <c r="C205" s="132" t="s">
        <v>212</v>
      </c>
      <c r="D205" s="132" t="s">
        <v>130</v>
      </c>
      <c r="E205" s="133" t="s">
        <v>213</v>
      </c>
      <c r="F205" s="134" t="s">
        <v>214</v>
      </c>
      <c r="G205" s="135" t="s">
        <v>155</v>
      </c>
      <c r="H205" s="136">
        <v>1.2629999999999999</v>
      </c>
      <c r="I205" s="137"/>
      <c r="J205" s="138">
        <f>ROUND(I205*H205,2)</f>
        <v>0</v>
      </c>
      <c r="K205" s="139"/>
      <c r="L205" s="31"/>
      <c r="M205" s="140" t="s">
        <v>1</v>
      </c>
      <c r="N205" s="141" t="s">
        <v>38</v>
      </c>
      <c r="P205" s="142">
        <f>O205*H205</f>
        <v>0</v>
      </c>
      <c r="Q205" s="142">
        <v>6.8000000000000005E-2</v>
      </c>
      <c r="R205" s="142">
        <f>Q205*H205</f>
        <v>8.5884000000000002E-2</v>
      </c>
      <c r="S205" s="142">
        <v>0</v>
      </c>
      <c r="T205" s="143">
        <f>S205*H205</f>
        <v>0</v>
      </c>
      <c r="AR205" s="144" t="s">
        <v>134</v>
      </c>
      <c r="AT205" s="144" t="s">
        <v>130</v>
      </c>
      <c r="AU205" s="144" t="s">
        <v>83</v>
      </c>
      <c r="AY205" s="16" t="s">
        <v>127</v>
      </c>
      <c r="BE205" s="145">
        <f>IF(N205="základní",J205,0)</f>
        <v>0</v>
      </c>
      <c r="BF205" s="145">
        <f>IF(N205="snížená",J205,0)</f>
        <v>0</v>
      </c>
      <c r="BG205" s="145">
        <f>IF(N205="zákl. přenesená",J205,0)</f>
        <v>0</v>
      </c>
      <c r="BH205" s="145">
        <f>IF(N205="sníž. přenesená",J205,0)</f>
        <v>0</v>
      </c>
      <c r="BI205" s="145">
        <f>IF(N205="nulová",J205,0)</f>
        <v>0</v>
      </c>
      <c r="BJ205" s="16" t="s">
        <v>81</v>
      </c>
      <c r="BK205" s="145">
        <f>ROUND(I205*H205,2)</f>
        <v>0</v>
      </c>
      <c r="BL205" s="16" t="s">
        <v>134</v>
      </c>
      <c r="BM205" s="144" t="s">
        <v>212</v>
      </c>
    </row>
    <row r="206" spans="2:65" s="14" customFormat="1">
      <c r="B206" s="161"/>
      <c r="D206" s="147" t="s">
        <v>135</v>
      </c>
      <c r="E206" s="162" t="s">
        <v>1</v>
      </c>
      <c r="F206" s="163" t="s">
        <v>215</v>
      </c>
      <c r="H206" s="162" t="s">
        <v>1</v>
      </c>
      <c r="I206" s="164"/>
      <c r="L206" s="161"/>
      <c r="M206" s="165"/>
      <c r="T206" s="166"/>
      <c r="AT206" s="162" t="s">
        <v>135</v>
      </c>
      <c r="AU206" s="162" t="s">
        <v>83</v>
      </c>
      <c r="AV206" s="14" t="s">
        <v>81</v>
      </c>
      <c r="AW206" s="14" t="s">
        <v>30</v>
      </c>
      <c r="AX206" s="14" t="s">
        <v>73</v>
      </c>
      <c r="AY206" s="162" t="s">
        <v>127</v>
      </c>
    </row>
    <row r="207" spans="2:65" s="14" customFormat="1">
      <c r="B207" s="161"/>
      <c r="D207" s="147" t="s">
        <v>135</v>
      </c>
      <c r="E207" s="162" t="s">
        <v>1</v>
      </c>
      <c r="F207" s="163" t="s">
        <v>206</v>
      </c>
      <c r="H207" s="162" t="s">
        <v>1</v>
      </c>
      <c r="I207" s="164"/>
      <c r="L207" s="161"/>
      <c r="M207" s="165"/>
      <c r="T207" s="166"/>
      <c r="AT207" s="162" t="s">
        <v>135</v>
      </c>
      <c r="AU207" s="162" t="s">
        <v>83</v>
      </c>
      <c r="AV207" s="14" t="s">
        <v>81</v>
      </c>
      <c r="AW207" s="14" t="s">
        <v>30</v>
      </c>
      <c r="AX207" s="14" t="s">
        <v>73</v>
      </c>
      <c r="AY207" s="162" t="s">
        <v>127</v>
      </c>
    </row>
    <row r="208" spans="2:65" s="12" customFormat="1">
      <c r="B208" s="146"/>
      <c r="D208" s="147" t="s">
        <v>135</v>
      </c>
      <c r="E208" s="148" t="s">
        <v>1</v>
      </c>
      <c r="F208" s="149" t="s">
        <v>216</v>
      </c>
      <c r="H208" s="150">
        <v>7.4999999999999997E-2</v>
      </c>
      <c r="I208" s="151"/>
      <c r="L208" s="146"/>
      <c r="M208" s="152"/>
      <c r="T208" s="153"/>
      <c r="AT208" s="148" t="s">
        <v>135</v>
      </c>
      <c r="AU208" s="148" t="s">
        <v>83</v>
      </c>
      <c r="AV208" s="12" t="s">
        <v>83</v>
      </c>
      <c r="AW208" s="12" t="s">
        <v>30</v>
      </c>
      <c r="AX208" s="12" t="s">
        <v>73</v>
      </c>
      <c r="AY208" s="148" t="s">
        <v>127</v>
      </c>
    </row>
    <row r="209" spans="2:65" s="12" customFormat="1">
      <c r="B209" s="146"/>
      <c r="D209" s="147" t="s">
        <v>135</v>
      </c>
      <c r="E209" s="148" t="s">
        <v>1</v>
      </c>
      <c r="F209" s="149" t="s">
        <v>217</v>
      </c>
      <c r="H209" s="150">
        <v>0.34799999999999998</v>
      </c>
      <c r="I209" s="151"/>
      <c r="L209" s="146"/>
      <c r="M209" s="152"/>
      <c r="T209" s="153"/>
      <c r="AT209" s="148" t="s">
        <v>135</v>
      </c>
      <c r="AU209" s="148" t="s">
        <v>83</v>
      </c>
      <c r="AV209" s="12" t="s">
        <v>83</v>
      </c>
      <c r="AW209" s="12" t="s">
        <v>30</v>
      </c>
      <c r="AX209" s="12" t="s">
        <v>73</v>
      </c>
      <c r="AY209" s="148" t="s">
        <v>127</v>
      </c>
    </row>
    <row r="210" spans="2:65" s="12" customFormat="1">
      <c r="B210" s="146"/>
      <c r="D210" s="147" t="s">
        <v>135</v>
      </c>
      <c r="E210" s="148" t="s">
        <v>1</v>
      </c>
      <c r="F210" s="149" t="s">
        <v>218</v>
      </c>
      <c r="H210" s="150">
        <v>0.6</v>
      </c>
      <c r="I210" s="151"/>
      <c r="L210" s="146"/>
      <c r="M210" s="152"/>
      <c r="T210" s="153"/>
      <c r="AT210" s="148" t="s">
        <v>135</v>
      </c>
      <c r="AU210" s="148" t="s">
        <v>83</v>
      </c>
      <c r="AV210" s="12" t="s">
        <v>83</v>
      </c>
      <c r="AW210" s="12" t="s">
        <v>30</v>
      </c>
      <c r="AX210" s="12" t="s">
        <v>73</v>
      </c>
      <c r="AY210" s="148" t="s">
        <v>127</v>
      </c>
    </row>
    <row r="211" spans="2:65" s="14" customFormat="1">
      <c r="B211" s="161"/>
      <c r="D211" s="147" t="s">
        <v>135</v>
      </c>
      <c r="E211" s="162" t="s">
        <v>1</v>
      </c>
      <c r="F211" s="163" t="s">
        <v>210</v>
      </c>
      <c r="H211" s="162" t="s">
        <v>1</v>
      </c>
      <c r="I211" s="164"/>
      <c r="L211" s="161"/>
      <c r="M211" s="165"/>
      <c r="T211" s="166"/>
      <c r="AT211" s="162" t="s">
        <v>135</v>
      </c>
      <c r="AU211" s="162" t="s">
        <v>83</v>
      </c>
      <c r="AV211" s="14" t="s">
        <v>81</v>
      </c>
      <c r="AW211" s="14" t="s">
        <v>30</v>
      </c>
      <c r="AX211" s="14" t="s">
        <v>73</v>
      </c>
      <c r="AY211" s="162" t="s">
        <v>127</v>
      </c>
    </row>
    <row r="212" spans="2:65" s="12" customFormat="1">
      <c r="B212" s="146"/>
      <c r="D212" s="147" t="s">
        <v>135</v>
      </c>
      <c r="E212" s="148" t="s">
        <v>1</v>
      </c>
      <c r="F212" s="149" t="s">
        <v>219</v>
      </c>
      <c r="H212" s="150">
        <v>0.24</v>
      </c>
      <c r="I212" s="151"/>
      <c r="L212" s="146"/>
      <c r="M212" s="152"/>
      <c r="T212" s="153"/>
      <c r="AT212" s="148" t="s">
        <v>135</v>
      </c>
      <c r="AU212" s="148" t="s">
        <v>83</v>
      </c>
      <c r="AV212" s="12" t="s">
        <v>83</v>
      </c>
      <c r="AW212" s="12" t="s">
        <v>30</v>
      </c>
      <c r="AX212" s="12" t="s">
        <v>73</v>
      </c>
      <c r="AY212" s="148" t="s">
        <v>127</v>
      </c>
    </row>
    <row r="213" spans="2:65" s="13" customFormat="1">
      <c r="B213" s="154"/>
      <c r="D213" s="147" t="s">
        <v>135</v>
      </c>
      <c r="E213" s="155" t="s">
        <v>1</v>
      </c>
      <c r="F213" s="156" t="s">
        <v>138</v>
      </c>
      <c r="H213" s="157">
        <v>1.2629999999999999</v>
      </c>
      <c r="I213" s="158"/>
      <c r="L213" s="154"/>
      <c r="M213" s="159"/>
      <c r="T213" s="160"/>
      <c r="AT213" s="155" t="s">
        <v>135</v>
      </c>
      <c r="AU213" s="155" t="s">
        <v>83</v>
      </c>
      <c r="AV213" s="13" t="s">
        <v>134</v>
      </c>
      <c r="AW213" s="13" t="s">
        <v>30</v>
      </c>
      <c r="AX213" s="13" t="s">
        <v>81</v>
      </c>
      <c r="AY213" s="155" t="s">
        <v>127</v>
      </c>
    </row>
    <row r="214" spans="2:65" s="1" customFormat="1" ht="24.15" customHeight="1">
      <c r="B214" s="31"/>
      <c r="C214" s="132" t="s">
        <v>220</v>
      </c>
      <c r="D214" s="132" t="s">
        <v>130</v>
      </c>
      <c r="E214" s="133" t="s">
        <v>221</v>
      </c>
      <c r="F214" s="134" t="s">
        <v>222</v>
      </c>
      <c r="G214" s="135" t="s">
        <v>223</v>
      </c>
      <c r="H214" s="136">
        <v>19.75</v>
      </c>
      <c r="I214" s="137"/>
      <c r="J214" s="138">
        <f>ROUND(I214*H214,2)</f>
        <v>0</v>
      </c>
      <c r="K214" s="139"/>
      <c r="L214" s="31"/>
      <c r="M214" s="140" t="s">
        <v>1</v>
      </c>
      <c r="N214" s="141" t="s">
        <v>38</v>
      </c>
      <c r="P214" s="142">
        <f>O214*H214</f>
        <v>0</v>
      </c>
      <c r="Q214" s="142">
        <v>2.3800000000000002E-3</v>
      </c>
      <c r="R214" s="142">
        <f>Q214*H214</f>
        <v>4.7005000000000005E-2</v>
      </c>
      <c r="S214" s="142">
        <v>0</v>
      </c>
      <c r="T214" s="143">
        <f>S214*H214</f>
        <v>0</v>
      </c>
      <c r="AR214" s="144" t="s">
        <v>134</v>
      </c>
      <c r="AT214" s="144" t="s">
        <v>130</v>
      </c>
      <c r="AU214" s="144" t="s">
        <v>83</v>
      </c>
      <c r="AY214" s="16" t="s">
        <v>127</v>
      </c>
      <c r="BE214" s="145">
        <f>IF(N214="základní",J214,0)</f>
        <v>0</v>
      </c>
      <c r="BF214" s="145">
        <f>IF(N214="snížená",J214,0)</f>
        <v>0</v>
      </c>
      <c r="BG214" s="145">
        <f>IF(N214="zákl. přenesená",J214,0)</f>
        <v>0</v>
      </c>
      <c r="BH214" s="145">
        <f>IF(N214="sníž. přenesená",J214,0)</f>
        <v>0</v>
      </c>
      <c r="BI214" s="145">
        <f>IF(N214="nulová",J214,0)</f>
        <v>0</v>
      </c>
      <c r="BJ214" s="16" t="s">
        <v>81</v>
      </c>
      <c r="BK214" s="145">
        <f>ROUND(I214*H214,2)</f>
        <v>0</v>
      </c>
      <c r="BL214" s="16" t="s">
        <v>134</v>
      </c>
      <c r="BM214" s="144" t="s">
        <v>220</v>
      </c>
    </row>
    <row r="215" spans="2:65" s="12" customFormat="1">
      <c r="B215" s="146"/>
      <c r="D215" s="147" t="s">
        <v>135</v>
      </c>
      <c r="E215" s="148" t="s">
        <v>1</v>
      </c>
      <c r="F215" s="149" t="s">
        <v>224</v>
      </c>
      <c r="H215" s="150">
        <v>5.04</v>
      </c>
      <c r="I215" s="151"/>
      <c r="L215" s="146"/>
      <c r="M215" s="152"/>
      <c r="T215" s="153"/>
      <c r="AT215" s="148" t="s">
        <v>135</v>
      </c>
      <c r="AU215" s="148" t="s">
        <v>83</v>
      </c>
      <c r="AV215" s="12" t="s">
        <v>83</v>
      </c>
      <c r="AW215" s="12" t="s">
        <v>30</v>
      </c>
      <c r="AX215" s="12" t="s">
        <v>73</v>
      </c>
      <c r="AY215" s="148" t="s">
        <v>127</v>
      </c>
    </row>
    <row r="216" spans="2:65" s="12" customFormat="1">
      <c r="B216" s="146"/>
      <c r="D216" s="147" t="s">
        <v>135</v>
      </c>
      <c r="E216" s="148" t="s">
        <v>1</v>
      </c>
      <c r="F216" s="149" t="s">
        <v>225</v>
      </c>
      <c r="H216" s="150">
        <v>3.11</v>
      </c>
      <c r="I216" s="151"/>
      <c r="L216" s="146"/>
      <c r="M216" s="152"/>
      <c r="T216" s="153"/>
      <c r="AT216" s="148" t="s">
        <v>135</v>
      </c>
      <c r="AU216" s="148" t="s">
        <v>83</v>
      </c>
      <c r="AV216" s="12" t="s">
        <v>83</v>
      </c>
      <c r="AW216" s="12" t="s">
        <v>30</v>
      </c>
      <c r="AX216" s="12" t="s">
        <v>73</v>
      </c>
      <c r="AY216" s="148" t="s">
        <v>127</v>
      </c>
    </row>
    <row r="217" spans="2:65" s="12" customFormat="1">
      <c r="B217" s="146"/>
      <c r="D217" s="147" t="s">
        <v>135</v>
      </c>
      <c r="E217" s="148" t="s">
        <v>1</v>
      </c>
      <c r="F217" s="149" t="s">
        <v>226</v>
      </c>
      <c r="H217" s="150">
        <v>11.6</v>
      </c>
      <c r="I217" s="151"/>
      <c r="L217" s="146"/>
      <c r="M217" s="152"/>
      <c r="T217" s="153"/>
      <c r="AT217" s="148" t="s">
        <v>135</v>
      </c>
      <c r="AU217" s="148" t="s">
        <v>83</v>
      </c>
      <c r="AV217" s="12" t="s">
        <v>83</v>
      </c>
      <c r="AW217" s="12" t="s">
        <v>30</v>
      </c>
      <c r="AX217" s="12" t="s">
        <v>73</v>
      </c>
      <c r="AY217" s="148" t="s">
        <v>127</v>
      </c>
    </row>
    <row r="218" spans="2:65" s="13" customFormat="1">
      <c r="B218" s="154"/>
      <c r="D218" s="147" t="s">
        <v>135</v>
      </c>
      <c r="E218" s="155" t="s">
        <v>1</v>
      </c>
      <c r="F218" s="156" t="s">
        <v>138</v>
      </c>
      <c r="H218" s="157">
        <v>19.75</v>
      </c>
      <c r="I218" s="158"/>
      <c r="L218" s="154"/>
      <c r="M218" s="159"/>
      <c r="T218" s="160"/>
      <c r="AT218" s="155" t="s">
        <v>135</v>
      </c>
      <c r="AU218" s="155" t="s">
        <v>83</v>
      </c>
      <c r="AV218" s="13" t="s">
        <v>134</v>
      </c>
      <c r="AW218" s="13" t="s">
        <v>30</v>
      </c>
      <c r="AX218" s="13" t="s">
        <v>81</v>
      </c>
      <c r="AY218" s="155" t="s">
        <v>127</v>
      </c>
    </row>
    <row r="219" spans="2:65" s="1" customFormat="1" ht="24.15" customHeight="1">
      <c r="B219" s="31"/>
      <c r="C219" s="132" t="s">
        <v>227</v>
      </c>
      <c r="D219" s="132" t="s">
        <v>130</v>
      </c>
      <c r="E219" s="133" t="s">
        <v>228</v>
      </c>
      <c r="F219" s="134" t="s">
        <v>229</v>
      </c>
      <c r="G219" s="135" t="s">
        <v>155</v>
      </c>
      <c r="H219" s="136">
        <v>678.65300000000002</v>
      </c>
      <c r="I219" s="137"/>
      <c r="J219" s="138">
        <f>ROUND(I219*H219,2)</f>
        <v>0</v>
      </c>
      <c r="K219" s="139"/>
      <c r="L219" s="31"/>
      <c r="M219" s="140" t="s">
        <v>1</v>
      </c>
      <c r="N219" s="141" t="s">
        <v>38</v>
      </c>
      <c r="P219" s="142">
        <f>O219*H219</f>
        <v>0</v>
      </c>
      <c r="Q219" s="142">
        <v>3.5500000000000002E-3</v>
      </c>
      <c r="R219" s="142">
        <f>Q219*H219</f>
        <v>2.4092181500000001</v>
      </c>
      <c r="S219" s="142">
        <v>0</v>
      </c>
      <c r="T219" s="143">
        <f>S219*H219</f>
        <v>0</v>
      </c>
      <c r="AR219" s="144" t="s">
        <v>134</v>
      </c>
      <c r="AT219" s="144" t="s">
        <v>130</v>
      </c>
      <c r="AU219" s="144" t="s">
        <v>83</v>
      </c>
      <c r="AY219" s="16" t="s">
        <v>127</v>
      </c>
      <c r="BE219" s="145">
        <f>IF(N219="základní",J219,0)</f>
        <v>0</v>
      </c>
      <c r="BF219" s="145">
        <f>IF(N219="snížená",J219,0)</f>
        <v>0</v>
      </c>
      <c r="BG219" s="145">
        <f>IF(N219="zákl. přenesená",J219,0)</f>
        <v>0</v>
      </c>
      <c r="BH219" s="145">
        <f>IF(N219="sníž. přenesená",J219,0)</f>
        <v>0</v>
      </c>
      <c r="BI219" s="145">
        <f>IF(N219="nulová",J219,0)</f>
        <v>0</v>
      </c>
      <c r="BJ219" s="16" t="s">
        <v>81</v>
      </c>
      <c r="BK219" s="145">
        <f>ROUND(I219*H219,2)</f>
        <v>0</v>
      </c>
      <c r="BL219" s="16" t="s">
        <v>134</v>
      </c>
      <c r="BM219" s="144" t="s">
        <v>227</v>
      </c>
    </row>
    <row r="220" spans="2:65" s="14" customFormat="1">
      <c r="B220" s="161"/>
      <c r="D220" s="147" t="s">
        <v>135</v>
      </c>
      <c r="E220" s="162" t="s">
        <v>1</v>
      </c>
      <c r="F220" s="163" t="s">
        <v>198</v>
      </c>
      <c r="H220" s="162" t="s">
        <v>1</v>
      </c>
      <c r="I220" s="164"/>
      <c r="L220" s="161"/>
      <c r="M220" s="165"/>
      <c r="T220" s="166"/>
      <c r="AT220" s="162" t="s">
        <v>135</v>
      </c>
      <c r="AU220" s="162" t="s">
        <v>83</v>
      </c>
      <c r="AV220" s="14" t="s">
        <v>81</v>
      </c>
      <c r="AW220" s="14" t="s">
        <v>30</v>
      </c>
      <c r="AX220" s="14" t="s">
        <v>73</v>
      </c>
      <c r="AY220" s="162" t="s">
        <v>127</v>
      </c>
    </row>
    <row r="221" spans="2:65" s="14" customFormat="1">
      <c r="B221" s="161"/>
      <c r="D221" s="147" t="s">
        <v>135</v>
      </c>
      <c r="E221" s="162" t="s">
        <v>1</v>
      </c>
      <c r="F221" s="163" t="s">
        <v>206</v>
      </c>
      <c r="H221" s="162" t="s">
        <v>1</v>
      </c>
      <c r="I221" s="164"/>
      <c r="L221" s="161"/>
      <c r="M221" s="165"/>
      <c r="T221" s="166"/>
      <c r="AT221" s="162" t="s">
        <v>135</v>
      </c>
      <c r="AU221" s="162" t="s">
        <v>83</v>
      </c>
      <c r="AV221" s="14" t="s">
        <v>81</v>
      </c>
      <c r="AW221" s="14" t="s">
        <v>30</v>
      </c>
      <c r="AX221" s="14" t="s">
        <v>73</v>
      </c>
      <c r="AY221" s="162" t="s">
        <v>127</v>
      </c>
    </row>
    <row r="222" spans="2:65" s="12" customFormat="1">
      <c r="B222" s="146"/>
      <c r="D222" s="147" t="s">
        <v>135</v>
      </c>
      <c r="E222" s="148" t="s">
        <v>1</v>
      </c>
      <c r="F222" s="149" t="s">
        <v>230</v>
      </c>
      <c r="H222" s="150">
        <v>6.6479999999999997</v>
      </c>
      <c r="I222" s="151"/>
      <c r="L222" s="146"/>
      <c r="M222" s="152"/>
      <c r="T222" s="153"/>
      <c r="AT222" s="148" t="s">
        <v>135</v>
      </c>
      <c r="AU222" s="148" t="s">
        <v>83</v>
      </c>
      <c r="AV222" s="12" t="s">
        <v>83</v>
      </c>
      <c r="AW222" s="12" t="s">
        <v>30</v>
      </c>
      <c r="AX222" s="12" t="s">
        <v>73</v>
      </c>
      <c r="AY222" s="148" t="s">
        <v>127</v>
      </c>
    </row>
    <row r="223" spans="2:65" s="12" customFormat="1" ht="20.399999999999999">
      <c r="B223" s="146"/>
      <c r="D223" s="147" t="s">
        <v>135</v>
      </c>
      <c r="E223" s="148" t="s">
        <v>1</v>
      </c>
      <c r="F223" s="149" t="s">
        <v>231</v>
      </c>
      <c r="H223" s="150">
        <v>31.327000000000002</v>
      </c>
      <c r="I223" s="151"/>
      <c r="L223" s="146"/>
      <c r="M223" s="152"/>
      <c r="T223" s="153"/>
      <c r="AT223" s="148" t="s">
        <v>135</v>
      </c>
      <c r="AU223" s="148" t="s">
        <v>83</v>
      </c>
      <c r="AV223" s="12" t="s">
        <v>83</v>
      </c>
      <c r="AW223" s="12" t="s">
        <v>30</v>
      </c>
      <c r="AX223" s="12" t="s">
        <v>73</v>
      </c>
      <c r="AY223" s="148" t="s">
        <v>127</v>
      </c>
    </row>
    <row r="224" spans="2:65" s="12" customFormat="1">
      <c r="B224" s="146"/>
      <c r="D224" s="147" t="s">
        <v>135</v>
      </c>
      <c r="E224" s="148" t="s">
        <v>1</v>
      </c>
      <c r="F224" s="149" t="s">
        <v>232</v>
      </c>
      <c r="H224" s="150">
        <v>2</v>
      </c>
      <c r="I224" s="151"/>
      <c r="L224" s="146"/>
      <c r="M224" s="152"/>
      <c r="T224" s="153"/>
      <c r="AT224" s="148" t="s">
        <v>135</v>
      </c>
      <c r="AU224" s="148" t="s">
        <v>83</v>
      </c>
      <c r="AV224" s="12" t="s">
        <v>83</v>
      </c>
      <c r="AW224" s="12" t="s">
        <v>30</v>
      </c>
      <c r="AX224" s="12" t="s">
        <v>73</v>
      </c>
      <c r="AY224" s="148" t="s">
        <v>127</v>
      </c>
    </row>
    <row r="225" spans="2:51" s="12" customFormat="1">
      <c r="B225" s="146"/>
      <c r="D225" s="147" t="s">
        <v>135</v>
      </c>
      <c r="E225" s="148" t="s">
        <v>1</v>
      </c>
      <c r="F225" s="149" t="s">
        <v>233</v>
      </c>
      <c r="H225" s="150">
        <v>25.39</v>
      </c>
      <c r="I225" s="151"/>
      <c r="L225" s="146"/>
      <c r="M225" s="152"/>
      <c r="T225" s="153"/>
      <c r="AT225" s="148" t="s">
        <v>135</v>
      </c>
      <c r="AU225" s="148" t="s">
        <v>83</v>
      </c>
      <c r="AV225" s="12" t="s">
        <v>83</v>
      </c>
      <c r="AW225" s="12" t="s">
        <v>30</v>
      </c>
      <c r="AX225" s="12" t="s">
        <v>73</v>
      </c>
      <c r="AY225" s="148" t="s">
        <v>127</v>
      </c>
    </row>
    <row r="226" spans="2:51" s="12" customFormat="1" ht="20.399999999999999">
      <c r="B226" s="146"/>
      <c r="D226" s="147" t="s">
        <v>135</v>
      </c>
      <c r="E226" s="148" t="s">
        <v>1</v>
      </c>
      <c r="F226" s="149" t="s">
        <v>234</v>
      </c>
      <c r="H226" s="150">
        <v>48.488999999999997</v>
      </c>
      <c r="I226" s="151"/>
      <c r="L226" s="146"/>
      <c r="M226" s="152"/>
      <c r="T226" s="153"/>
      <c r="AT226" s="148" t="s">
        <v>135</v>
      </c>
      <c r="AU226" s="148" t="s">
        <v>83</v>
      </c>
      <c r="AV226" s="12" t="s">
        <v>83</v>
      </c>
      <c r="AW226" s="12" t="s">
        <v>30</v>
      </c>
      <c r="AX226" s="12" t="s">
        <v>73</v>
      </c>
      <c r="AY226" s="148" t="s">
        <v>127</v>
      </c>
    </row>
    <row r="227" spans="2:51" s="12" customFormat="1" ht="20.399999999999999">
      <c r="B227" s="146"/>
      <c r="D227" s="147" t="s">
        <v>135</v>
      </c>
      <c r="E227" s="148" t="s">
        <v>1</v>
      </c>
      <c r="F227" s="149" t="s">
        <v>235</v>
      </c>
      <c r="H227" s="150">
        <v>55.780999999999999</v>
      </c>
      <c r="I227" s="151"/>
      <c r="L227" s="146"/>
      <c r="M227" s="152"/>
      <c r="T227" s="153"/>
      <c r="AT227" s="148" t="s">
        <v>135</v>
      </c>
      <c r="AU227" s="148" t="s">
        <v>83</v>
      </c>
      <c r="AV227" s="12" t="s">
        <v>83</v>
      </c>
      <c r="AW227" s="12" t="s">
        <v>30</v>
      </c>
      <c r="AX227" s="12" t="s">
        <v>73</v>
      </c>
      <c r="AY227" s="148" t="s">
        <v>127</v>
      </c>
    </row>
    <row r="228" spans="2:51" s="12" customFormat="1" ht="20.399999999999999">
      <c r="B228" s="146"/>
      <c r="D228" s="147" t="s">
        <v>135</v>
      </c>
      <c r="E228" s="148" t="s">
        <v>1</v>
      </c>
      <c r="F228" s="149" t="s">
        <v>236</v>
      </c>
      <c r="H228" s="150">
        <v>37.164000000000001</v>
      </c>
      <c r="I228" s="151"/>
      <c r="L228" s="146"/>
      <c r="M228" s="152"/>
      <c r="T228" s="153"/>
      <c r="AT228" s="148" t="s">
        <v>135</v>
      </c>
      <c r="AU228" s="148" t="s">
        <v>83</v>
      </c>
      <c r="AV228" s="12" t="s">
        <v>83</v>
      </c>
      <c r="AW228" s="12" t="s">
        <v>30</v>
      </c>
      <c r="AX228" s="12" t="s">
        <v>73</v>
      </c>
      <c r="AY228" s="148" t="s">
        <v>127</v>
      </c>
    </row>
    <row r="229" spans="2:51" s="12" customFormat="1" ht="20.399999999999999">
      <c r="B229" s="146"/>
      <c r="D229" s="147" t="s">
        <v>135</v>
      </c>
      <c r="E229" s="148" t="s">
        <v>1</v>
      </c>
      <c r="F229" s="149" t="s">
        <v>237</v>
      </c>
      <c r="H229" s="150">
        <v>20.506</v>
      </c>
      <c r="I229" s="151"/>
      <c r="L229" s="146"/>
      <c r="M229" s="152"/>
      <c r="T229" s="153"/>
      <c r="AT229" s="148" t="s">
        <v>135</v>
      </c>
      <c r="AU229" s="148" t="s">
        <v>83</v>
      </c>
      <c r="AV229" s="12" t="s">
        <v>83</v>
      </c>
      <c r="AW229" s="12" t="s">
        <v>30</v>
      </c>
      <c r="AX229" s="12" t="s">
        <v>73</v>
      </c>
      <c r="AY229" s="148" t="s">
        <v>127</v>
      </c>
    </row>
    <row r="230" spans="2:51" s="12" customFormat="1">
      <c r="B230" s="146"/>
      <c r="D230" s="147" t="s">
        <v>135</v>
      </c>
      <c r="E230" s="148" t="s">
        <v>1</v>
      </c>
      <c r="F230" s="149" t="s">
        <v>238</v>
      </c>
      <c r="H230" s="150">
        <v>20.978999999999999</v>
      </c>
      <c r="I230" s="151"/>
      <c r="L230" s="146"/>
      <c r="M230" s="152"/>
      <c r="T230" s="153"/>
      <c r="AT230" s="148" t="s">
        <v>135</v>
      </c>
      <c r="AU230" s="148" t="s">
        <v>83</v>
      </c>
      <c r="AV230" s="12" t="s">
        <v>83</v>
      </c>
      <c r="AW230" s="12" t="s">
        <v>30</v>
      </c>
      <c r="AX230" s="12" t="s">
        <v>73</v>
      </c>
      <c r="AY230" s="148" t="s">
        <v>127</v>
      </c>
    </row>
    <row r="231" spans="2:51" s="12" customFormat="1" ht="20.399999999999999">
      <c r="B231" s="146"/>
      <c r="D231" s="147" t="s">
        <v>135</v>
      </c>
      <c r="E231" s="148" t="s">
        <v>1</v>
      </c>
      <c r="F231" s="149" t="s">
        <v>239</v>
      </c>
      <c r="H231" s="150">
        <v>19.774999999999999</v>
      </c>
      <c r="I231" s="151"/>
      <c r="L231" s="146"/>
      <c r="M231" s="152"/>
      <c r="T231" s="153"/>
      <c r="AT231" s="148" t="s">
        <v>135</v>
      </c>
      <c r="AU231" s="148" t="s">
        <v>83</v>
      </c>
      <c r="AV231" s="12" t="s">
        <v>83</v>
      </c>
      <c r="AW231" s="12" t="s">
        <v>30</v>
      </c>
      <c r="AX231" s="12" t="s">
        <v>73</v>
      </c>
      <c r="AY231" s="148" t="s">
        <v>127</v>
      </c>
    </row>
    <row r="232" spans="2:51" s="12" customFormat="1" ht="20.399999999999999">
      <c r="B232" s="146"/>
      <c r="D232" s="147" t="s">
        <v>135</v>
      </c>
      <c r="E232" s="148" t="s">
        <v>1</v>
      </c>
      <c r="F232" s="149" t="s">
        <v>240</v>
      </c>
      <c r="H232" s="150">
        <v>12.82</v>
      </c>
      <c r="I232" s="151"/>
      <c r="L232" s="146"/>
      <c r="M232" s="152"/>
      <c r="T232" s="153"/>
      <c r="AT232" s="148" t="s">
        <v>135</v>
      </c>
      <c r="AU232" s="148" t="s">
        <v>83</v>
      </c>
      <c r="AV232" s="12" t="s">
        <v>83</v>
      </c>
      <c r="AW232" s="12" t="s">
        <v>30</v>
      </c>
      <c r="AX232" s="12" t="s">
        <v>73</v>
      </c>
      <c r="AY232" s="148" t="s">
        <v>127</v>
      </c>
    </row>
    <row r="233" spans="2:51" s="12" customFormat="1" ht="20.399999999999999">
      <c r="B233" s="146"/>
      <c r="D233" s="147" t="s">
        <v>135</v>
      </c>
      <c r="E233" s="148" t="s">
        <v>1</v>
      </c>
      <c r="F233" s="149" t="s">
        <v>241</v>
      </c>
      <c r="H233" s="150">
        <v>26.981000000000002</v>
      </c>
      <c r="I233" s="151"/>
      <c r="L233" s="146"/>
      <c r="M233" s="152"/>
      <c r="T233" s="153"/>
      <c r="AT233" s="148" t="s">
        <v>135</v>
      </c>
      <c r="AU233" s="148" t="s">
        <v>83</v>
      </c>
      <c r="AV233" s="12" t="s">
        <v>83</v>
      </c>
      <c r="AW233" s="12" t="s">
        <v>30</v>
      </c>
      <c r="AX233" s="12" t="s">
        <v>73</v>
      </c>
      <c r="AY233" s="148" t="s">
        <v>127</v>
      </c>
    </row>
    <row r="234" spans="2:51" s="14" customFormat="1">
      <c r="B234" s="161"/>
      <c r="D234" s="147" t="s">
        <v>135</v>
      </c>
      <c r="E234" s="162" t="s">
        <v>1</v>
      </c>
      <c r="F234" s="163" t="s">
        <v>242</v>
      </c>
      <c r="H234" s="162" t="s">
        <v>1</v>
      </c>
      <c r="I234" s="164"/>
      <c r="L234" s="161"/>
      <c r="M234" s="165"/>
      <c r="T234" s="166"/>
      <c r="AT234" s="162" t="s">
        <v>135</v>
      </c>
      <c r="AU234" s="162" t="s">
        <v>83</v>
      </c>
      <c r="AV234" s="14" t="s">
        <v>81</v>
      </c>
      <c r="AW234" s="14" t="s">
        <v>30</v>
      </c>
      <c r="AX234" s="14" t="s">
        <v>73</v>
      </c>
      <c r="AY234" s="162" t="s">
        <v>127</v>
      </c>
    </row>
    <row r="235" spans="2:51" s="12" customFormat="1" ht="20.399999999999999">
      <c r="B235" s="146"/>
      <c r="D235" s="147" t="s">
        <v>135</v>
      </c>
      <c r="E235" s="148" t="s">
        <v>1</v>
      </c>
      <c r="F235" s="149" t="s">
        <v>243</v>
      </c>
      <c r="H235" s="150">
        <v>45.081000000000003</v>
      </c>
      <c r="I235" s="151"/>
      <c r="L235" s="146"/>
      <c r="M235" s="152"/>
      <c r="T235" s="153"/>
      <c r="AT235" s="148" t="s">
        <v>135</v>
      </c>
      <c r="AU235" s="148" t="s">
        <v>83</v>
      </c>
      <c r="AV235" s="12" t="s">
        <v>83</v>
      </c>
      <c r="AW235" s="12" t="s">
        <v>30</v>
      </c>
      <c r="AX235" s="12" t="s">
        <v>73</v>
      </c>
      <c r="AY235" s="148" t="s">
        <v>127</v>
      </c>
    </row>
    <row r="236" spans="2:51" s="12" customFormat="1">
      <c r="B236" s="146"/>
      <c r="D236" s="147" t="s">
        <v>135</v>
      </c>
      <c r="E236" s="148" t="s">
        <v>1</v>
      </c>
      <c r="F236" s="149" t="s">
        <v>244</v>
      </c>
      <c r="H236" s="150">
        <v>11.154</v>
      </c>
      <c r="I236" s="151"/>
      <c r="L236" s="146"/>
      <c r="M236" s="152"/>
      <c r="T236" s="153"/>
      <c r="AT236" s="148" t="s">
        <v>135</v>
      </c>
      <c r="AU236" s="148" t="s">
        <v>83</v>
      </c>
      <c r="AV236" s="12" t="s">
        <v>83</v>
      </c>
      <c r="AW236" s="12" t="s">
        <v>30</v>
      </c>
      <c r="AX236" s="12" t="s">
        <v>73</v>
      </c>
      <c r="AY236" s="148" t="s">
        <v>127</v>
      </c>
    </row>
    <row r="237" spans="2:51" s="12" customFormat="1">
      <c r="B237" s="146"/>
      <c r="D237" s="147" t="s">
        <v>135</v>
      </c>
      <c r="E237" s="148" t="s">
        <v>1</v>
      </c>
      <c r="F237" s="149" t="s">
        <v>245</v>
      </c>
      <c r="H237" s="150">
        <v>25.754999999999999</v>
      </c>
      <c r="I237" s="151"/>
      <c r="L237" s="146"/>
      <c r="M237" s="152"/>
      <c r="T237" s="153"/>
      <c r="AT237" s="148" t="s">
        <v>135</v>
      </c>
      <c r="AU237" s="148" t="s">
        <v>83</v>
      </c>
      <c r="AV237" s="12" t="s">
        <v>83</v>
      </c>
      <c r="AW237" s="12" t="s">
        <v>30</v>
      </c>
      <c r="AX237" s="12" t="s">
        <v>73</v>
      </c>
      <c r="AY237" s="148" t="s">
        <v>127</v>
      </c>
    </row>
    <row r="238" spans="2:51" s="12" customFormat="1" ht="20.399999999999999">
      <c r="B238" s="146"/>
      <c r="D238" s="147" t="s">
        <v>135</v>
      </c>
      <c r="E238" s="148" t="s">
        <v>1</v>
      </c>
      <c r="F238" s="149" t="s">
        <v>246</v>
      </c>
      <c r="H238" s="150">
        <v>36.619</v>
      </c>
      <c r="I238" s="151"/>
      <c r="L238" s="146"/>
      <c r="M238" s="152"/>
      <c r="T238" s="153"/>
      <c r="AT238" s="148" t="s">
        <v>135</v>
      </c>
      <c r="AU238" s="148" t="s">
        <v>83</v>
      </c>
      <c r="AV238" s="12" t="s">
        <v>83</v>
      </c>
      <c r="AW238" s="12" t="s">
        <v>30</v>
      </c>
      <c r="AX238" s="12" t="s">
        <v>73</v>
      </c>
      <c r="AY238" s="148" t="s">
        <v>127</v>
      </c>
    </row>
    <row r="239" spans="2:51" s="12" customFormat="1">
      <c r="B239" s="146"/>
      <c r="D239" s="147" t="s">
        <v>135</v>
      </c>
      <c r="E239" s="148" t="s">
        <v>1</v>
      </c>
      <c r="F239" s="149" t="s">
        <v>247</v>
      </c>
      <c r="H239" s="150">
        <v>14.715</v>
      </c>
      <c r="I239" s="151"/>
      <c r="L239" s="146"/>
      <c r="M239" s="152"/>
      <c r="T239" s="153"/>
      <c r="AT239" s="148" t="s">
        <v>135</v>
      </c>
      <c r="AU239" s="148" t="s">
        <v>83</v>
      </c>
      <c r="AV239" s="12" t="s">
        <v>83</v>
      </c>
      <c r="AW239" s="12" t="s">
        <v>30</v>
      </c>
      <c r="AX239" s="12" t="s">
        <v>73</v>
      </c>
      <c r="AY239" s="148" t="s">
        <v>127</v>
      </c>
    </row>
    <row r="240" spans="2:51" s="12" customFormat="1" ht="20.399999999999999">
      <c r="B240" s="146"/>
      <c r="D240" s="147" t="s">
        <v>135</v>
      </c>
      <c r="E240" s="148" t="s">
        <v>1</v>
      </c>
      <c r="F240" s="149" t="s">
        <v>248</v>
      </c>
      <c r="H240" s="150">
        <v>26.981000000000002</v>
      </c>
      <c r="I240" s="151"/>
      <c r="L240" s="146"/>
      <c r="M240" s="152"/>
      <c r="T240" s="153"/>
      <c r="AT240" s="148" t="s">
        <v>135</v>
      </c>
      <c r="AU240" s="148" t="s">
        <v>83</v>
      </c>
      <c r="AV240" s="12" t="s">
        <v>83</v>
      </c>
      <c r="AW240" s="12" t="s">
        <v>30</v>
      </c>
      <c r="AX240" s="12" t="s">
        <v>73</v>
      </c>
      <c r="AY240" s="148" t="s">
        <v>127</v>
      </c>
    </row>
    <row r="241" spans="2:65" s="12" customFormat="1" ht="20.399999999999999">
      <c r="B241" s="146"/>
      <c r="D241" s="147" t="s">
        <v>135</v>
      </c>
      <c r="E241" s="148" t="s">
        <v>1</v>
      </c>
      <c r="F241" s="149" t="s">
        <v>249</v>
      </c>
      <c r="H241" s="150">
        <v>18.93</v>
      </c>
      <c r="I241" s="151"/>
      <c r="L241" s="146"/>
      <c r="M241" s="152"/>
      <c r="T241" s="153"/>
      <c r="AT241" s="148" t="s">
        <v>135</v>
      </c>
      <c r="AU241" s="148" t="s">
        <v>83</v>
      </c>
      <c r="AV241" s="12" t="s">
        <v>83</v>
      </c>
      <c r="AW241" s="12" t="s">
        <v>30</v>
      </c>
      <c r="AX241" s="12" t="s">
        <v>73</v>
      </c>
      <c r="AY241" s="148" t="s">
        <v>127</v>
      </c>
    </row>
    <row r="242" spans="2:65" s="12" customFormat="1" ht="20.399999999999999">
      <c r="B242" s="146"/>
      <c r="D242" s="147" t="s">
        <v>135</v>
      </c>
      <c r="E242" s="148" t="s">
        <v>1</v>
      </c>
      <c r="F242" s="149" t="s">
        <v>250</v>
      </c>
      <c r="H242" s="150">
        <v>7.15</v>
      </c>
      <c r="I242" s="151"/>
      <c r="L242" s="146"/>
      <c r="M242" s="152"/>
      <c r="T242" s="153"/>
      <c r="AT242" s="148" t="s">
        <v>135</v>
      </c>
      <c r="AU242" s="148" t="s">
        <v>83</v>
      </c>
      <c r="AV242" s="12" t="s">
        <v>83</v>
      </c>
      <c r="AW242" s="12" t="s">
        <v>30</v>
      </c>
      <c r="AX242" s="12" t="s">
        <v>73</v>
      </c>
      <c r="AY242" s="148" t="s">
        <v>127</v>
      </c>
    </row>
    <row r="243" spans="2:65" s="12" customFormat="1" ht="30.6">
      <c r="B243" s="146"/>
      <c r="D243" s="147" t="s">
        <v>135</v>
      </c>
      <c r="E243" s="148" t="s">
        <v>1</v>
      </c>
      <c r="F243" s="149" t="s">
        <v>251</v>
      </c>
      <c r="H243" s="150">
        <v>32.627000000000002</v>
      </c>
      <c r="I243" s="151"/>
      <c r="L243" s="146"/>
      <c r="M243" s="152"/>
      <c r="T243" s="153"/>
      <c r="AT243" s="148" t="s">
        <v>135</v>
      </c>
      <c r="AU243" s="148" t="s">
        <v>83</v>
      </c>
      <c r="AV243" s="12" t="s">
        <v>83</v>
      </c>
      <c r="AW243" s="12" t="s">
        <v>30</v>
      </c>
      <c r="AX243" s="12" t="s">
        <v>73</v>
      </c>
      <c r="AY243" s="148" t="s">
        <v>127</v>
      </c>
    </row>
    <row r="244" spans="2:65" s="12" customFormat="1" ht="20.399999999999999">
      <c r="B244" s="146"/>
      <c r="D244" s="147" t="s">
        <v>135</v>
      </c>
      <c r="E244" s="148" t="s">
        <v>1</v>
      </c>
      <c r="F244" s="149" t="s">
        <v>252</v>
      </c>
      <c r="H244" s="150">
        <v>35.664000000000001</v>
      </c>
      <c r="I244" s="151"/>
      <c r="L244" s="146"/>
      <c r="M244" s="152"/>
      <c r="T244" s="153"/>
      <c r="AT244" s="148" t="s">
        <v>135</v>
      </c>
      <c r="AU244" s="148" t="s">
        <v>83</v>
      </c>
      <c r="AV244" s="12" t="s">
        <v>83</v>
      </c>
      <c r="AW244" s="12" t="s">
        <v>30</v>
      </c>
      <c r="AX244" s="12" t="s">
        <v>73</v>
      </c>
      <c r="AY244" s="148" t="s">
        <v>127</v>
      </c>
    </row>
    <row r="245" spans="2:65" s="12" customFormat="1" ht="20.399999999999999">
      <c r="B245" s="146"/>
      <c r="D245" s="147" t="s">
        <v>135</v>
      </c>
      <c r="E245" s="148" t="s">
        <v>1</v>
      </c>
      <c r="F245" s="149" t="s">
        <v>253</v>
      </c>
      <c r="H245" s="150">
        <v>49.673000000000002</v>
      </c>
      <c r="I245" s="151"/>
      <c r="L245" s="146"/>
      <c r="M245" s="152"/>
      <c r="T245" s="153"/>
      <c r="AT245" s="148" t="s">
        <v>135</v>
      </c>
      <c r="AU245" s="148" t="s">
        <v>83</v>
      </c>
      <c r="AV245" s="12" t="s">
        <v>83</v>
      </c>
      <c r="AW245" s="12" t="s">
        <v>30</v>
      </c>
      <c r="AX245" s="12" t="s">
        <v>73</v>
      </c>
      <c r="AY245" s="148" t="s">
        <v>127</v>
      </c>
    </row>
    <row r="246" spans="2:65" s="14" customFormat="1">
      <c r="B246" s="161"/>
      <c r="D246" s="147" t="s">
        <v>135</v>
      </c>
      <c r="E246" s="162" t="s">
        <v>1</v>
      </c>
      <c r="F246" s="163" t="s">
        <v>192</v>
      </c>
      <c r="H246" s="162" t="s">
        <v>1</v>
      </c>
      <c r="I246" s="164"/>
      <c r="L246" s="161"/>
      <c r="M246" s="165"/>
      <c r="T246" s="166"/>
      <c r="AT246" s="162" t="s">
        <v>135</v>
      </c>
      <c r="AU246" s="162" t="s">
        <v>83</v>
      </c>
      <c r="AV246" s="14" t="s">
        <v>81</v>
      </c>
      <c r="AW246" s="14" t="s">
        <v>30</v>
      </c>
      <c r="AX246" s="14" t="s">
        <v>73</v>
      </c>
      <c r="AY246" s="162" t="s">
        <v>127</v>
      </c>
    </row>
    <row r="247" spans="2:65" s="12" customFormat="1">
      <c r="B247" s="146"/>
      <c r="D247" s="147" t="s">
        <v>135</v>
      </c>
      <c r="E247" s="148" t="s">
        <v>1</v>
      </c>
      <c r="F247" s="149" t="s">
        <v>254</v>
      </c>
      <c r="H247" s="150">
        <v>35.08</v>
      </c>
      <c r="I247" s="151"/>
      <c r="L247" s="146"/>
      <c r="M247" s="152"/>
      <c r="T247" s="153"/>
      <c r="AT247" s="148" t="s">
        <v>135</v>
      </c>
      <c r="AU247" s="148" t="s">
        <v>83</v>
      </c>
      <c r="AV247" s="12" t="s">
        <v>83</v>
      </c>
      <c r="AW247" s="12" t="s">
        <v>30</v>
      </c>
      <c r="AX247" s="12" t="s">
        <v>73</v>
      </c>
      <c r="AY247" s="148" t="s">
        <v>127</v>
      </c>
    </row>
    <row r="248" spans="2:65" s="12" customFormat="1">
      <c r="B248" s="146"/>
      <c r="D248" s="147" t="s">
        <v>135</v>
      </c>
      <c r="E248" s="148" t="s">
        <v>1</v>
      </c>
      <c r="F248" s="149" t="s">
        <v>255</v>
      </c>
      <c r="H248" s="150">
        <v>31.364000000000001</v>
      </c>
      <c r="I248" s="151"/>
      <c r="L248" s="146"/>
      <c r="M248" s="152"/>
      <c r="T248" s="153"/>
      <c r="AT248" s="148" t="s">
        <v>135</v>
      </c>
      <c r="AU248" s="148" t="s">
        <v>83</v>
      </c>
      <c r="AV248" s="12" t="s">
        <v>83</v>
      </c>
      <c r="AW248" s="12" t="s">
        <v>30</v>
      </c>
      <c r="AX248" s="12" t="s">
        <v>73</v>
      </c>
      <c r="AY248" s="148" t="s">
        <v>127</v>
      </c>
    </row>
    <row r="249" spans="2:65" s="13" customFormat="1">
      <c r="B249" s="154"/>
      <c r="D249" s="147" t="s">
        <v>135</v>
      </c>
      <c r="E249" s="155" t="s">
        <v>1</v>
      </c>
      <c r="F249" s="156" t="s">
        <v>138</v>
      </c>
      <c r="H249" s="157">
        <v>678.65300000000002</v>
      </c>
      <c r="I249" s="158"/>
      <c r="L249" s="154"/>
      <c r="M249" s="159"/>
      <c r="T249" s="160"/>
      <c r="AT249" s="155" t="s">
        <v>135</v>
      </c>
      <c r="AU249" s="155" t="s">
        <v>83</v>
      </c>
      <c r="AV249" s="13" t="s">
        <v>134</v>
      </c>
      <c r="AW249" s="13" t="s">
        <v>30</v>
      </c>
      <c r="AX249" s="13" t="s">
        <v>81</v>
      </c>
      <c r="AY249" s="155" t="s">
        <v>127</v>
      </c>
    </row>
    <row r="250" spans="2:65" s="11" customFormat="1" ht="22.95" customHeight="1">
      <c r="B250" s="120"/>
      <c r="D250" s="121" t="s">
        <v>72</v>
      </c>
      <c r="E250" s="130" t="s">
        <v>256</v>
      </c>
      <c r="F250" s="130" t="s">
        <v>257</v>
      </c>
      <c r="I250" s="123"/>
      <c r="J250" s="131">
        <f>BK250</f>
        <v>0</v>
      </c>
      <c r="L250" s="120"/>
      <c r="M250" s="125"/>
      <c r="P250" s="126">
        <f>SUM(P251:P252)</f>
        <v>0</v>
      </c>
      <c r="R250" s="126">
        <f>SUM(R251:R252)</f>
        <v>0.24063000000000001</v>
      </c>
      <c r="T250" s="127">
        <f>SUM(T251:T252)</f>
        <v>0</v>
      </c>
      <c r="AR250" s="121" t="s">
        <v>81</v>
      </c>
      <c r="AT250" s="128" t="s">
        <v>72</v>
      </c>
      <c r="AU250" s="128" t="s">
        <v>81</v>
      </c>
      <c r="AY250" s="121" t="s">
        <v>127</v>
      </c>
      <c r="BK250" s="129">
        <f>SUM(BK251:BK252)</f>
        <v>0</v>
      </c>
    </row>
    <row r="251" spans="2:65" s="1" customFormat="1" ht="24.15" customHeight="1">
      <c r="B251" s="31"/>
      <c r="C251" s="132" t="s">
        <v>258</v>
      </c>
      <c r="D251" s="132" t="s">
        <v>130</v>
      </c>
      <c r="E251" s="133" t="s">
        <v>259</v>
      </c>
      <c r="F251" s="134" t="s">
        <v>260</v>
      </c>
      <c r="G251" s="135" t="s">
        <v>155</v>
      </c>
      <c r="H251" s="136">
        <v>3</v>
      </c>
      <c r="I251" s="137"/>
      <c r="J251" s="138">
        <f>ROUND(I251*H251,2)</f>
        <v>0</v>
      </c>
      <c r="K251" s="139"/>
      <c r="L251" s="31"/>
      <c r="M251" s="140" t="s">
        <v>1</v>
      </c>
      <c r="N251" s="141" t="s">
        <v>38</v>
      </c>
      <c r="P251" s="142">
        <f>O251*H251</f>
        <v>0</v>
      </c>
      <c r="Q251" s="142">
        <v>8.0210000000000004E-2</v>
      </c>
      <c r="R251" s="142">
        <f>Q251*H251</f>
        <v>0.24063000000000001</v>
      </c>
      <c r="S251" s="142">
        <v>0</v>
      </c>
      <c r="T251" s="143">
        <f>S251*H251</f>
        <v>0</v>
      </c>
      <c r="AR251" s="144" t="s">
        <v>134</v>
      </c>
      <c r="AT251" s="144" t="s">
        <v>130</v>
      </c>
      <c r="AU251" s="144" t="s">
        <v>83</v>
      </c>
      <c r="AY251" s="16" t="s">
        <v>127</v>
      </c>
      <c r="BE251" s="145">
        <f>IF(N251="základní",J251,0)</f>
        <v>0</v>
      </c>
      <c r="BF251" s="145">
        <f>IF(N251="snížená",J251,0)</f>
        <v>0</v>
      </c>
      <c r="BG251" s="145">
        <f>IF(N251="zákl. přenesená",J251,0)</f>
        <v>0</v>
      </c>
      <c r="BH251" s="145">
        <f>IF(N251="sníž. přenesená",J251,0)</f>
        <v>0</v>
      </c>
      <c r="BI251" s="145">
        <f>IF(N251="nulová",J251,0)</f>
        <v>0</v>
      </c>
      <c r="BJ251" s="16" t="s">
        <v>81</v>
      </c>
      <c r="BK251" s="145">
        <f>ROUND(I251*H251,2)</f>
        <v>0</v>
      </c>
      <c r="BL251" s="16" t="s">
        <v>134</v>
      </c>
      <c r="BM251" s="144" t="s">
        <v>258</v>
      </c>
    </row>
    <row r="252" spans="2:65" s="12" customFormat="1">
      <c r="B252" s="146"/>
      <c r="D252" s="147" t="s">
        <v>135</v>
      </c>
      <c r="E252" s="148" t="s">
        <v>1</v>
      </c>
      <c r="F252" s="149" t="s">
        <v>261</v>
      </c>
      <c r="H252" s="150">
        <v>3</v>
      </c>
      <c r="I252" s="151"/>
      <c r="L252" s="146"/>
      <c r="M252" s="152"/>
      <c r="T252" s="153"/>
      <c r="AT252" s="148" t="s">
        <v>135</v>
      </c>
      <c r="AU252" s="148" t="s">
        <v>83</v>
      </c>
      <c r="AV252" s="12" t="s">
        <v>83</v>
      </c>
      <c r="AW252" s="12" t="s">
        <v>30</v>
      </c>
      <c r="AX252" s="12" t="s">
        <v>81</v>
      </c>
      <c r="AY252" s="148" t="s">
        <v>127</v>
      </c>
    </row>
    <row r="253" spans="2:65" s="11" customFormat="1" ht="22.95" customHeight="1">
      <c r="B253" s="120"/>
      <c r="D253" s="121" t="s">
        <v>72</v>
      </c>
      <c r="E253" s="130" t="s">
        <v>262</v>
      </c>
      <c r="F253" s="130" t="s">
        <v>263</v>
      </c>
      <c r="I253" s="123"/>
      <c r="J253" s="131">
        <f>BK253</f>
        <v>0</v>
      </c>
      <c r="L253" s="120"/>
      <c r="M253" s="125"/>
      <c r="P253" s="126">
        <f>P254</f>
        <v>0</v>
      </c>
      <c r="R253" s="126">
        <f>R254</f>
        <v>0.10285</v>
      </c>
      <c r="T253" s="127">
        <f>T254</f>
        <v>0</v>
      </c>
      <c r="AR253" s="121" t="s">
        <v>81</v>
      </c>
      <c r="AT253" s="128" t="s">
        <v>72</v>
      </c>
      <c r="AU253" s="128" t="s">
        <v>81</v>
      </c>
      <c r="AY253" s="121" t="s">
        <v>127</v>
      </c>
      <c r="BK253" s="129">
        <f>BK254</f>
        <v>0</v>
      </c>
    </row>
    <row r="254" spans="2:65" s="1" customFormat="1" ht="16.5" customHeight="1">
      <c r="B254" s="31"/>
      <c r="C254" s="132" t="s">
        <v>264</v>
      </c>
      <c r="D254" s="132" t="s">
        <v>130</v>
      </c>
      <c r="E254" s="133" t="s">
        <v>265</v>
      </c>
      <c r="F254" s="134" t="s">
        <v>266</v>
      </c>
      <c r="G254" s="135" t="s">
        <v>155</v>
      </c>
      <c r="H254" s="136">
        <v>85</v>
      </c>
      <c r="I254" s="137"/>
      <c r="J254" s="138">
        <f>ROUND(I254*H254,2)</f>
        <v>0</v>
      </c>
      <c r="K254" s="139"/>
      <c r="L254" s="31"/>
      <c r="M254" s="140" t="s">
        <v>1</v>
      </c>
      <c r="N254" s="141" t="s">
        <v>38</v>
      </c>
      <c r="P254" s="142">
        <f>O254*H254</f>
        <v>0</v>
      </c>
      <c r="Q254" s="142">
        <v>1.2099999999999999E-3</v>
      </c>
      <c r="R254" s="142">
        <f>Q254*H254</f>
        <v>0.10285</v>
      </c>
      <c r="S254" s="142">
        <v>0</v>
      </c>
      <c r="T254" s="143">
        <f>S254*H254</f>
        <v>0</v>
      </c>
      <c r="AR254" s="144" t="s">
        <v>134</v>
      </c>
      <c r="AT254" s="144" t="s">
        <v>130</v>
      </c>
      <c r="AU254" s="144" t="s">
        <v>83</v>
      </c>
      <c r="AY254" s="16" t="s">
        <v>127</v>
      </c>
      <c r="BE254" s="145">
        <f>IF(N254="základní",J254,0)</f>
        <v>0</v>
      </c>
      <c r="BF254" s="145">
        <f>IF(N254="snížená",J254,0)</f>
        <v>0</v>
      </c>
      <c r="BG254" s="145">
        <f>IF(N254="zákl. přenesená",J254,0)</f>
        <v>0</v>
      </c>
      <c r="BH254" s="145">
        <f>IF(N254="sníž. přenesená",J254,0)</f>
        <v>0</v>
      </c>
      <c r="BI254" s="145">
        <f>IF(N254="nulová",J254,0)</f>
        <v>0</v>
      </c>
      <c r="BJ254" s="16" t="s">
        <v>81</v>
      </c>
      <c r="BK254" s="145">
        <f>ROUND(I254*H254,2)</f>
        <v>0</v>
      </c>
      <c r="BL254" s="16" t="s">
        <v>134</v>
      </c>
      <c r="BM254" s="144" t="s">
        <v>264</v>
      </c>
    </row>
    <row r="255" spans="2:65" s="11" customFormat="1" ht="22.95" customHeight="1">
      <c r="B255" s="120"/>
      <c r="D255" s="121" t="s">
        <v>72</v>
      </c>
      <c r="E255" s="130" t="s">
        <v>267</v>
      </c>
      <c r="F255" s="130" t="s">
        <v>268</v>
      </c>
      <c r="I255" s="123"/>
      <c r="J255" s="131">
        <f>BK255</f>
        <v>0</v>
      </c>
      <c r="L255" s="120"/>
      <c r="M255" s="125"/>
      <c r="P255" s="126">
        <f>SUM(P256:P263)</f>
        <v>0</v>
      </c>
      <c r="R255" s="126">
        <f>SUM(R256:R263)</f>
        <v>1.42136E-2</v>
      </c>
      <c r="T255" s="127">
        <f>SUM(T256:T263)</f>
        <v>0</v>
      </c>
      <c r="AR255" s="121" t="s">
        <v>81</v>
      </c>
      <c r="AT255" s="128" t="s">
        <v>72</v>
      </c>
      <c r="AU255" s="128" t="s">
        <v>81</v>
      </c>
      <c r="AY255" s="121" t="s">
        <v>127</v>
      </c>
      <c r="BK255" s="129">
        <f>SUM(BK256:BK263)</f>
        <v>0</v>
      </c>
    </row>
    <row r="256" spans="2:65" s="1" customFormat="1" ht="16.5" customHeight="1">
      <c r="B256" s="31"/>
      <c r="C256" s="132" t="s">
        <v>269</v>
      </c>
      <c r="D256" s="132" t="s">
        <v>130</v>
      </c>
      <c r="E256" s="133" t="s">
        <v>270</v>
      </c>
      <c r="F256" s="134" t="s">
        <v>271</v>
      </c>
      <c r="G256" s="135" t="s">
        <v>155</v>
      </c>
      <c r="H256" s="136">
        <v>355.34</v>
      </c>
      <c r="I256" s="137"/>
      <c r="J256" s="138">
        <f>ROUND(I256*H256,2)</f>
        <v>0</v>
      </c>
      <c r="K256" s="139"/>
      <c r="L256" s="31"/>
      <c r="M256" s="140" t="s">
        <v>1</v>
      </c>
      <c r="N256" s="141" t="s">
        <v>38</v>
      </c>
      <c r="P256" s="142">
        <f>O256*H256</f>
        <v>0</v>
      </c>
      <c r="Q256" s="142">
        <v>4.0000000000000003E-5</v>
      </c>
      <c r="R256" s="142">
        <f>Q256*H256</f>
        <v>1.42136E-2</v>
      </c>
      <c r="S256" s="142">
        <v>0</v>
      </c>
      <c r="T256" s="143">
        <f>S256*H256</f>
        <v>0</v>
      </c>
      <c r="AR256" s="144" t="s">
        <v>134</v>
      </c>
      <c r="AT256" s="144" t="s">
        <v>130</v>
      </c>
      <c r="AU256" s="144" t="s">
        <v>83</v>
      </c>
      <c r="AY256" s="16" t="s">
        <v>127</v>
      </c>
      <c r="BE256" s="145">
        <f>IF(N256="základní",J256,0)</f>
        <v>0</v>
      </c>
      <c r="BF256" s="145">
        <f>IF(N256="snížená",J256,0)</f>
        <v>0</v>
      </c>
      <c r="BG256" s="145">
        <f>IF(N256="zákl. přenesená",J256,0)</f>
        <v>0</v>
      </c>
      <c r="BH256" s="145">
        <f>IF(N256="sníž. přenesená",J256,0)</f>
        <v>0</v>
      </c>
      <c r="BI256" s="145">
        <f>IF(N256="nulová",J256,0)</f>
        <v>0</v>
      </c>
      <c r="BJ256" s="16" t="s">
        <v>81</v>
      </c>
      <c r="BK256" s="145">
        <f>ROUND(I256*H256,2)</f>
        <v>0</v>
      </c>
      <c r="BL256" s="16" t="s">
        <v>134</v>
      </c>
      <c r="BM256" s="144" t="s">
        <v>269</v>
      </c>
    </row>
    <row r="257" spans="2:65" s="12" customFormat="1">
      <c r="B257" s="146"/>
      <c r="D257" s="147" t="s">
        <v>135</v>
      </c>
      <c r="E257" s="148" t="s">
        <v>1</v>
      </c>
      <c r="F257" s="149" t="s">
        <v>272</v>
      </c>
      <c r="H257" s="150">
        <v>48.56</v>
      </c>
      <c r="I257" s="151"/>
      <c r="L257" s="146"/>
      <c r="M257" s="152"/>
      <c r="T257" s="153"/>
      <c r="AT257" s="148" t="s">
        <v>135</v>
      </c>
      <c r="AU257" s="148" t="s">
        <v>83</v>
      </c>
      <c r="AV257" s="12" t="s">
        <v>83</v>
      </c>
      <c r="AW257" s="12" t="s">
        <v>30</v>
      </c>
      <c r="AX257" s="12" t="s">
        <v>73</v>
      </c>
      <c r="AY257" s="148" t="s">
        <v>127</v>
      </c>
    </row>
    <row r="258" spans="2:65" s="12" customFormat="1" ht="30.6">
      <c r="B258" s="146"/>
      <c r="D258" s="147" t="s">
        <v>135</v>
      </c>
      <c r="E258" s="148" t="s">
        <v>1</v>
      </c>
      <c r="F258" s="149" t="s">
        <v>273</v>
      </c>
      <c r="H258" s="150">
        <v>137.41</v>
      </c>
      <c r="I258" s="151"/>
      <c r="L258" s="146"/>
      <c r="M258" s="152"/>
      <c r="T258" s="153"/>
      <c r="AT258" s="148" t="s">
        <v>135</v>
      </c>
      <c r="AU258" s="148" t="s">
        <v>83</v>
      </c>
      <c r="AV258" s="12" t="s">
        <v>83</v>
      </c>
      <c r="AW258" s="12" t="s">
        <v>30</v>
      </c>
      <c r="AX258" s="12" t="s">
        <v>73</v>
      </c>
      <c r="AY258" s="148" t="s">
        <v>127</v>
      </c>
    </row>
    <row r="259" spans="2:65" s="12" customFormat="1" ht="30.6">
      <c r="B259" s="146"/>
      <c r="D259" s="147" t="s">
        <v>135</v>
      </c>
      <c r="E259" s="148" t="s">
        <v>1</v>
      </c>
      <c r="F259" s="149" t="s">
        <v>274</v>
      </c>
      <c r="H259" s="150">
        <v>137.80000000000001</v>
      </c>
      <c r="I259" s="151"/>
      <c r="L259" s="146"/>
      <c r="M259" s="152"/>
      <c r="T259" s="153"/>
      <c r="AT259" s="148" t="s">
        <v>135</v>
      </c>
      <c r="AU259" s="148" t="s">
        <v>83</v>
      </c>
      <c r="AV259" s="12" t="s">
        <v>83</v>
      </c>
      <c r="AW259" s="12" t="s">
        <v>30</v>
      </c>
      <c r="AX259" s="12" t="s">
        <v>73</v>
      </c>
      <c r="AY259" s="148" t="s">
        <v>127</v>
      </c>
    </row>
    <row r="260" spans="2:65" s="12" customFormat="1">
      <c r="B260" s="146"/>
      <c r="D260" s="147" t="s">
        <v>135</v>
      </c>
      <c r="E260" s="148" t="s">
        <v>1</v>
      </c>
      <c r="F260" s="149" t="s">
        <v>201</v>
      </c>
      <c r="H260" s="150">
        <v>31.57</v>
      </c>
      <c r="I260" s="151"/>
      <c r="L260" s="146"/>
      <c r="M260" s="152"/>
      <c r="T260" s="153"/>
      <c r="AT260" s="148" t="s">
        <v>135</v>
      </c>
      <c r="AU260" s="148" t="s">
        <v>83</v>
      </c>
      <c r="AV260" s="12" t="s">
        <v>83</v>
      </c>
      <c r="AW260" s="12" t="s">
        <v>30</v>
      </c>
      <c r="AX260" s="12" t="s">
        <v>73</v>
      </c>
      <c r="AY260" s="148" t="s">
        <v>127</v>
      </c>
    </row>
    <row r="261" spans="2:65" s="13" customFormat="1">
      <c r="B261" s="154"/>
      <c r="D261" s="147" t="s">
        <v>135</v>
      </c>
      <c r="E261" s="155" t="s">
        <v>1</v>
      </c>
      <c r="F261" s="156" t="s">
        <v>138</v>
      </c>
      <c r="H261" s="157">
        <v>355.34</v>
      </c>
      <c r="I261" s="158"/>
      <c r="L261" s="154"/>
      <c r="M261" s="159"/>
      <c r="T261" s="160"/>
      <c r="AT261" s="155" t="s">
        <v>135</v>
      </c>
      <c r="AU261" s="155" t="s">
        <v>83</v>
      </c>
      <c r="AV261" s="13" t="s">
        <v>134</v>
      </c>
      <c r="AW261" s="13" t="s">
        <v>30</v>
      </c>
      <c r="AX261" s="13" t="s">
        <v>81</v>
      </c>
      <c r="AY261" s="155" t="s">
        <v>127</v>
      </c>
    </row>
    <row r="262" spans="2:65" s="1" customFormat="1" ht="21.75" customHeight="1">
      <c r="B262" s="31"/>
      <c r="C262" s="132" t="s">
        <v>8</v>
      </c>
      <c r="D262" s="132" t="s">
        <v>130</v>
      </c>
      <c r="E262" s="133" t="s">
        <v>275</v>
      </c>
      <c r="F262" s="134" t="s">
        <v>276</v>
      </c>
      <c r="G262" s="135" t="s">
        <v>277</v>
      </c>
      <c r="H262" s="136">
        <v>80</v>
      </c>
      <c r="I262" s="137"/>
      <c r="J262" s="138">
        <f>ROUND(I262*H262,2)</f>
        <v>0</v>
      </c>
      <c r="K262" s="139"/>
      <c r="L262" s="31"/>
      <c r="M262" s="140" t="s">
        <v>1</v>
      </c>
      <c r="N262" s="141" t="s">
        <v>38</v>
      </c>
      <c r="P262" s="142">
        <f>O262*H262</f>
        <v>0</v>
      </c>
      <c r="Q262" s="142">
        <v>0</v>
      </c>
      <c r="R262" s="142">
        <f>Q262*H262</f>
        <v>0</v>
      </c>
      <c r="S262" s="142">
        <v>0</v>
      </c>
      <c r="T262" s="143">
        <f>S262*H262</f>
        <v>0</v>
      </c>
      <c r="AR262" s="144" t="s">
        <v>134</v>
      </c>
      <c r="AT262" s="144" t="s">
        <v>130</v>
      </c>
      <c r="AU262" s="144" t="s">
        <v>83</v>
      </c>
      <c r="AY262" s="16" t="s">
        <v>127</v>
      </c>
      <c r="BE262" s="145">
        <f>IF(N262="základní",J262,0)</f>
        <v>0</v>
      </c>
      <c r="BF262" s="145">
        <f>IF(N262="snížená",J262,0)</f>
        <v>0</v>
      </c>
      <c r="BG262" s="145">
        <f>IF(N262="zákl. přenesená",J262,0)</f>
        <v>0</v>
      </c>
      <c r="BH262" s="145">
        <f>IF(N262="sníž. přenesená",J262,0)</f>
        <v>0</v>
      </c>
      <c r="BI262" s="145">
        <f>IF(N262="nulová",J262,0)</f>
        <v>0</v>
      </c>
      <c r="BJ262" s="16" t="s">
        <v>81</v>
      </c>
      <c r="BK262" s="145">
        <f>ROUND(I262*H262,2)</f>
        <v>0</v>
      </c>
      <c r="BL262" s="16" t="s">
        <v>134</v>
      </c>
      <c r="BM262" s="144" t="s">
        <v>8</v>
      </c>
    </row>
    <row r="263" spans="2:65" s="12" customFormat="1">
      <c r="B263" s="146"/>
      <c r="D263" s="147" t="s">
        <v>135</v>
      </c>
      <c r="E263" s="148" t="s">
        <v>1</v>
      </c>
      <c r="F263" s="149" t="s">
        <v>278</v>
      </c>
      <c r="H263" s="150">
        <v>80</v>
      </c>
      <c r="I263" s="151"/>
      <c r="L263" s="146"/>
      <c r="M263" s="152"/>
      <c r="T263" s="153"/>
      <c r="AT263" s="148" t="s">
        <v>135</v>
      </c>
      <c r="AU263" s="148" t="s">
        <v>83</v>
      </c>
      <c r="AV263" s="12" t="s">
        <v>83</v>
      </c>
      <c r="AW263" s="12" t="s">
        <v>30</v>
      </c>
      <c r="AX263" s="12" t="s">
        <v>81</v>
      </c>
      <c r="AY263" s="148" t="s">
        <v>127</v>
      </c>
    </row>
    <row r="264" spans="2:65" s="11" customFormat="1" ht="22.95" customHeight="1">
      <c r="B264" s="120"/>
      <c r="D264" s="121" t="s">
        <v>72</v>
      </c>
      <c r="E264" s="130" t="s">
        <v>279</v>
      </c>
      <c r="F264" s="130" t="s">
        <v>280</v>
      </c>
      <c r="I264" s="123"/>
      <c r="J264" s="131">
        <f>BK264</f>
        <v>0</v>
      </c>
      <c r="L264" s="120"/>
      <c r="M264" s="125"/>
      <c r="P264" s="126">
        <f>SUM(P265:P286)</f>
        <v>0</v>
      </c>
      <c r="R264" s="126">
        <f>SUM(R265:R286)</f>
        <v>3.5268000000000001E-3</v>
      </c>
      <c r="T264" s="127">
        <f>SUM(T265:T286)</f>
        <v>0.66312000000000004</v>
      </c>
      <c r="AR264" s="121" t="s">
        <v>81</v>
      </c>
      <c r="AT264" s="128" t="s">
        <v>72</v>
      </c>
      <c r="AU264" s="128" t="s">
        <v>81</v>
      </c>
      <c r="AY264" s="121" t="s">
        <v>127</v>
      </c>
      <c r="BK264" s="129">
        <f>SUM(BK265:BK286)</f>
        <v>0</v>
      </c>
    </row>
    <row r="265" spans="2:65" s="1" customFormat="1" ht="24.15" customHeight="1">
      <c r="B265" s="31"/>
      <c r="C265" s="132" t="s">
        <v>281</v>
      </c>
      <c r="D265" s="132" t="s">
        <v>130</v>
      </c>
      <c r="E265" s="133" t="s">
        <v>282</v>
      </c>
      <c r="F265" s="134" t="s">
        <v>283</v>
      </c>
      <c r="G265" s="135" t="s">
        <v>141</v>
      </c>
      <c r="H265" s="136">
        <v>2</v>
      </c>
      <c r="I265" s="137"/>
      <c r="J265" s="138">
        <f>ROUND(I265*H265,2)</f>
        <v>0</v>
      </c>
      <c r="K265" s="139"/>
      <c r="L265" s="31"/>
      <c r="M265" s="140" t="s">
        <v>1</v>
      </c>
      <c r="N265" s="141" t="s">
        <v>38</v>
      </c>
      <c r="P265" s="142">
        <f>O265*H265</f>
        <v>0</v>
      </c>
      <c r="Q265" s="142">
        <v>0</v>
      </c>
      <c r="R265" s="142">
        <f>Q265*H265</f>
        <v>0</v>
      </c>
      <c r="S265" s="142">
        <v>0</v>
      </c>
      <c r="T265" s="143">
        <f>S265*H265</f>
        <v>0</v>
      </c>
      <c r="AR265" s="144" t="s">
        <v>134</v>
      </c>
      <c r="AT265" s="144" t="s">
        <v>130</v>
      </c>
      <c r="AU265" s="144" t="s">
        <v>83</v>
      </c>
      <c r="AY265" s="16" t="s">
        <v>127</v>
      </c>
      <c r="BE265" s="145">
        <f>IF(N265="základní",J265,0)</f>
        <v>0</v>
      </c>
      <c r="BF265" s="145">
        <f>IF(N265="snížená",J265,0)</f>
        <v>0</v>
      </c>
      <c r="BG265" s="145">
        <f>IF(N265="zákl. přenesená",J265,0)</f>
        <v>0</v>
      </c>
      <c r="BH265" s="145">
        <f>IF(N265="sníž. přenesená",J265,0)</f>
        <v>0</v>
      </c>
      <c r="BI265" s="145">
        <f>IF(N265="nulová",J265,0)</f>
        <v>0</v>
      </c>
      <c r="BJ265" s="16" t="s">
        <v>81</v>
      </c>
      <c r="BK265" s="145">
        <f>ROUND(I265*H265,2)</f>
        <v>0</v>
      </c>
      <c r="BL265" s="16" t="s">
        <v>134</v>
      </c>
      <c r="BM265" s="144" t="s">
        <v>281</v>
      </c>
    </row>
    <row r="266" spans="2:65" s="12" customFormat="1">
      <c r="B266" s="146"/>
      <c r="D266" s="147" t="s">
        <v>135</v>
      </c>
      <c r="E266" s="148" t="s">
        <v>1</v>
      </c>
      <c r="F266" s="149" t="s">
        <v>284</v>
      </c>
      <c r="H266" s="150">
        <v>2</v>
      </c>
      <c r="I266" s="151"/>
      <c r="L266" s="146"/>
      <c r="M266" s="152"/>
      <c r="T266" s="153"/>
      <c r="AT266" s="148" t="s">
        <v>135</v>
      </c>
      <c r="AU266" s="148" t="s">
        <v>83</v>
      </c>
      <c r="AV266" s="12" t="s">
        <v>83</v>
      </c>
      <c r="AW266" s="12" t="s">
        <v>30</v>
      </c>
      <c r="AX266" s="12" t="s">
        <v>81</v>
      </c>
      <c r="AY266" s="148" t="s">
        <v>127</v>
      </c>
    </row>
    <row r="267" spans="2:65" s="1" customFormat="1" ht="21.75" customHeight="1">
      <c r="B267" s="31"/>
      <c r="C267" s="132" t="s">
        <v>285</v>
      </c>
      <c r="D267" s="132" t="s">
        <v>130</v>
      </c>
      <c r="E267" s="133" t="s">
        <v>286</v>
      </c>
      <c r="F267" s="134" t="s">
        <v>287</v>
      </c>
      <c r="G267" s="135" t="s">
        <v>155</v>
      </c>
      <c r="H267" s="136">
        <v>3.36</v>
      </c>
      <c r="I267" s="137"/>
      <c r="J267" s="138">
        <f>ROUND(I267*H267,2)</f>
        <v>0</v>
      </c>
      <c r="K267" s="139"/>
      <c r="L267" s="31"/>
      <c r="M267" s="140" t="s">
        <v>1</v>
      </c>
      <c r="N267" s="141" t="s">
        <v>38</v>
      </c>
      <c r="P267" s="142">
        <f>O267*H267</f>
        <v>0</v>
      </c>
      <c r="Q267" s="142">
        <v>1E-3</v>
      </c>
      <c r="R267" s="142">
        <f>Q267*H267</f>
        <v>3.3600000000000001E-3</v>
      </c>
      <c r="S267" s="142">
        <v>6.7000000000000004E-2</v>
      </c>
      <c r="T267" s="143">
        <f>S267*H267</f>
        <v>0.22512000000000001</v>
      </c>
      <c r="AR267" s="144" t="s">
        <v>134</v>
      </c>
      <c r="AT267" s="144" t="s">
        <v>130</v>
      </c>
      <c r="AU267" s="144" t="s">
        <v>83</v>
      </c>
      <c r="AY267" s="16" t="s">
        <v>127</v>
      </c>
      <c r="BE267" s="145">
        <f>IF(N267="základní",J267,0)</f>
        <v>0</v>
      </c>
      <c r="BF267" s="145">
        <f>IF(N267="snížená",J267,0)</f>
        <v>0</v>
      </c>
      <c r="BG267" s="145">
        <f>IF(N267="zákl. přenesená",J267,0)</f>
        <v>0</v>
      </c>
      <c r="BH267" s="145">
        <f>IF(N267="sníž. přenesená",J267,0)</f>
        <v>0</v>
      </c>
      <c r="BI267" s="145">
        <f>IF(N267="nulová",J267,0)</f>
        <v>0</v>
      </c>
      <c r="BJ267" s="16" t="s">
        <v>81</v>
      </c>
      <c r="BK267" s="145">
        <f>ROUND(I267*H267,2)</f>
        <v>0</v>
      </c>
      <c r="BL267" s="16" t="s">
        <v>134</v>
      </c>
      <c r="BM267" s="144" t="s">
        <v>285</v>
      </c>
    </row>
    <row r="268" spans="2:65" s="12" customFormat="1">
      <c r="B268" s="146"/>
      <c r="D268" s="147" t="s">
        <v>135</v>
      </c>
      <c r="E268" s="148" t="s">
        <v>1</v>
      </c>
      <c r="F268" s="149" t="s">
        <v>288</v>
      </c>
      <c r="H268" s="150">
        <v>3.36</v>
      </c>
      <c r="I268" s="151"/>
      <c r="L268" s="146"/>
      <c r="M268" s="152"/>
      <c r="T268" s="153"/>
      <c r="AT268" s="148" t="s">
        <v>135</v>
      </c>
      <c r="AU268" s="148" t="s">
        <v>83</v>
      </c>
      <c r="AV268" s="12" t="s">
        <v>83</v>
      </c>
      <c r="AW268" s="12" t="s">
        <v>30</v>
      </c>
      <c r="AX268" s="12" t="s">
        <v>81</v>
      </c>
      <c r="AY268" s="148" t="s">
        <v>127</v>
      </c>
    </row>
    <row r="269" spans="2:65" s="1" customFormat="1" ht="24.15" customHeight="1">
      <c r="B269" s="31"/>
      <c r="C269" s="132" t="s">
        <v>289</v>
      </c>
      <c r="D269" s="132" t="s">
        <v>130</v>
      </c>
      <c r="E269" s="133" t="s">
        <v>290</v>
      </c>
      <c r="F269" s="134" t="s">
        <v>291</v>
      </c>
      <c r="G269" s="135" t="s">
        <v>133</v>
      </c>
      <c r="H269" s="136">
        <v>0.12</v>
      </c>
      <c r="I269" s="137"/>
      <c r="J269" s="138">
        <f>ROUND(I269*H269,2)</f>
        <v>0</v>
      </c>
      <c r="K269" s="139"/>
      <c r="L269" s="31"/>
      <c r="M269" s="140" t="s">
        <v>1</v>
      </c>
      <c r="N269" s="141" t="s">
        <v>38</v>
      </c>
      <c r="P269" s="142">
        <f>O269*H269</f>
        <v>0</v>
      </c>
      <c r="Q269" s="142">
        <v>1.39E-3</v>
      </c>
      <c r="R269" s="142">
        <f>Q269*H269</f>
        <v>1.6679999999999999E-4</v>
      </c>
      <c r="S269" s="142">
        <v>1.8</v>
      </c>
      <c r="T269" s="143">
        <f>S269*H269</f>
        <v>0.216</v>
      </c>
      <c r="AR269" s="144" t="s">
        <v>134</v>
      </c>
      <c r="AT269" s="144" t="s">
        <v>130</v>
      </c>
      <c r="AU269" s="144" t="s">
        <v>83</v>
      </c>
      <c r="AY269" s="16" t="s">
        <v>127</v>
      </c>
      <c r="BE269" s="145">
        <f>IF(N269="základní",J269,0)</f>
        <v>0</v>
      </c>
      <c r="BF269" s="145">
        <f>IF(N269="snížená",J269,0)</f>
        <v>0</v>
      </c>
      <c r="BG269" s="145">
        <f>IF(N269="zákl. přenesená",J269,0)</f>
        <v>0</v>
      </c>
      <c r="BH269" s="145">
        <f>IF(N269="sníž. přenesená",J269,0)</f>
        <v>0</v>
      </c>
      <c r="BI269" s="145">
        <f>IF(N269="nulová",J269,0)</f>
        <v>0</v>
      </c>
      <c r="BJ269" s="16" t="s">
        <v>81</v>
      </c>
      <c r="BK269" s="145">
        <f>ROUND(I269*H269,2)</f>
        <v>0</v>
      </c>
      <c r="BL269" s="16" t="s">
        <v>134</v>
      </c>
      <c r="BM269" s="144" t="s">
        <v>289</v>
      </c>
    </row>
    <row r="270" spans="2:65" s="14" customFormat="1">
      <c r="B270" s="161"/>
      <c r="D270" s="147" t="s">
        <v>135</v>
      </c>
      <c r="E270" s="162" t="s">
        <v>1</v>
      </c>
      <c r="F270" s="163" t="s">
        <v>205</v>
      </c>
      <c r="H270" s="162" t="s">
        <v>1</v>
      </c>
      <c r="I270" s="164"/>
      <c r="L270" s="161"/>
      <c r="M270" s="165"/>
      <c r="T270" s="166"/>
      <c r="AT270" s="162" t="s">
        <v>135</v>
      </c>
      <c r="AU270" s="162" t="s">
        <v>83</v>
      </c>
      <c r="AV270" s="14" t="s">
        <v>81</v>
      </c>
      <c r="AW270" s="14" t="s">
        <v>30</v>
      </c>
      <c r="AX270" s="14" t="s">
        <v>73</v>
      </c>
      <c r="AY270" s="162" t="s">
        <v>127</v>
      </c>
    </row>
    <row r="271" spans="2:65" s="14" customFormat="1">
      <c r="B271" s="161"/>
      <c r="D271" s="147" t="s">
        <v>135</v>
      </c>
      <c r="E271" s="162" t="s">
        <v>1</v>
      </c>
      <c r="F271" s="163" t="s">
        <v>206</v>
      </c>
      <c r="H271" s="162" t="s">
        <v>1</v>
      </c>
      <c r="I271" s="164"/>
      <c r="L271" s="161"/>
      <c r="M271" s="165"/>
      <c r="T271" s="166"/>
      <c r="AT271" s="162" t="s">
        <v>135</v>
      </c>
      <c r="AU271" s="162" t="s">
        <v>83</v>
      </c>
      <c r="AV271" s="14" t="s">
        <v>81</v>
      </c>
      <c r="AW271" s="14" t="s">
        <v>30</v>
      </c>
      <c r="AX271" s="14" t="s">
        <v>73</v>
      </c>
      <c r="AY271" s="162" t="s">
        <v>127</v>
      </c>
    </row>
    <row r="272" spans="2:65" s="12" customFormat="1">
      <c r="B272" s="146"/>
      <c r="D272" s="147" t="s">
        <v>135</v>
      </c>
      <c r="E272" s="148" t="s">
        <v>1</v>
      </c>
      <c r="F272" s="149" t="s">
        <v>292</v>
      </c>
      <c r="H272" s="150">
        <v>8.9999999999999993E-3</v>
      </c>
      <c r="I272" s="151"/>
      <c r="L272" s="146"/>
      <c r="M272" s="152"/>
      <c r="T272" s="153"/>
      <c r="AT272" s="148" t="s">
        <v>135</v>
      </c>
      <c r="AU272" s="148" t="s">
        <v>83</v>
      </c>
      <c r="AV272" s="12" t="s">
        <v>83</v>
      </c>
      <c r="AW272" s="12" t="s">
        <v>30</v>
      </c>
      <c r="AX272" s="12" t="s">
        <v>73</v>
      </c>
      <c r="AY272" s="148" t="s">
        <v>127</v>
      </c>
    </row>
    <row r="273" spans="2:65" s="12" customFormat="1">
      <c r="B273" s="146"/>
      <c r="D273" s="147" t="s">
        <v>135</v>
      </c>
      <c r="E273" s="148" t="s">
        <v>1</v>
      </c>
      <c r="F273" s="149" t="s">
        <v>293</v>
      </c>
      <c r="H273" s="150">
        <v>8.6999999999999994E-2</v>
      </c>
      <c r="I273" s="151"/>
      <c r="L273" s="146"/>
      <c r="M273" s="152"/>
      <c r="T273" s="153"/>
      <c r="AT273" s="148" t="s">
        <v>135</v>
      </c>
      <c r="AU273" s="148" t="s">
        <v>83</v>
      </c>
      <c r="AV273" s="12" t="s">
        <v>83</v>
      </c>
      <c r="AW273" s="12" t="s">
        <v>30</v>
      </c>
      <c r="AX273" s="12" t="s">
        <v>73</v>
      </c>
      <c r="AY273" s="148" t="s">
        <v>127</v>
      </c>
    </row>
    <row r="274" spans="2:65" s="14" customFormat="1">
      <c r="B274" s="161"/>
      <c r="D274" s="147" t="s">
        <v>135</v>
      </c>
      <c r="E274" s="162" t="s">
        <v>1</v>
      </c>
      <c r="F274" s="163" t="s">
        <v>210</v>
      </c>
      <c r="H274" s="162" t="s">
        <v>1</v>
      </c>
      <c r="I274" s="164"/>
      <c r="L274" s="161"/>
      <c r="M274" s="165"/>
      <c r="T274" s="166"/>
      <c r="AT274" s="162" t="s">
        <v>135</v>
      </c>
      <c r="AU274" s="162" t="s">
        <v>83</v>
      </c>
      <c r="AV274" s="14" t="s">
        <v>81</v>
      </c>
      <c r="AW274" s="14" t="s">
        <v>30</v>
      </c>
      <c r="AX274" s="14" t="s">
        <v>73</v>
      </c>
      <c r="AY274" s="162" t="s">
        <v>127</v>
      </c>
    </row>
    <row r="275" spans="2:65" s="12" customFormat="1">
      <c r="B275" s="146"/>
      <c r="D275" s="147" t="s">
        <v>135</v>
      </c>
      <c r="E275" s="148" t="s">
        <v>1</v>
      </c>
      <c r="F275" s="149" t="s">
        <v>294</v>
      </c>
      <c r="H275" s="150">
        <v>2.4E-2</v>
      </c>
      <c r="I275" s="151"/>
      <c r="L275" s="146"/>
      <c r="M275" s="152"/>
      <c r="T275" s="153"/>
      <c r="AT275" s="148" t="s">
        <v>135</v>
      </c>
      <c r="AU275" s="148" t="s">
        <v>83</v>
      </c>
      <c r="AV275" s="12" t="s">
        <v>83</v>
      </c>
      <c r="AW275" s="12" t="s">
        <v>30</v>
      </c>
      <c r="AX275" s="12" t="s">
        <v>73</v>
      </c>
      <c r="AY275" s="148" t="s">
        <v>127</v>
      </c>
    </row>
    <row r="276" spans="2:65" s="13" customFormat="1">
      <c r="B276" s="154"/>
      <c r="D276" s="147" t="s">
        <v>135</v>
      </c>
      <c r="E276" s="155" t="s">
        <v>1</v>
      </c>
      <c r="F276" s="156" t="s">
        <v>138</v>
      </c>
      <c r="H276" s="157">
        <v>0.12</v>
      </c>
      <c r="I276" s="158"/>
      <c r="L276" s="154"/>
      <c r="M276" s="159"/>
      <c r="T276" s="160"/>
      <c r="AT276" s="155" t="s">
        <v>135</v>
      </c>
      <c r="AU276" s="155" t="s">
        <v>83</v>
      </c>
      <c r="AV276" s="13" t="s">
        <v>134</v>
      </c>
      <c r="AW276" s="13" t="s">
        <v>30</v>
      </c>
      <c r="AX276" s="13" t="s">
        <v>81</v>
      </c>
      <c r="AY276" s="155" t="s">
        <v>127</v>
      </c>
    </row>
    <row r="277" spans="2:65" s="1" customFormat="1" ht="21.75" customHeight="1">
      <c r="B277" s="31"/>
      <c r="C277" s="132" t="s">
        <v>295</v>
      </c>
      <c r="D277" s="132" t="s">
        <v>130</v>
      </c>
      <c r="E277" s="133" t="s">
        <v>296</v>
      </c>
      <c r="F277" s="134" t="s">
        <v>297</v>
      </c>
      <c r="G277" s="135" t="s">
        <v>223</v>
      </c>
      <c r="H277" s="136">
        <v>1.4</v>
      </c>
      <c r="I277" s="137"/>
      <c r="J277" s="138">
        <f>ROUND(I277*H277,2)</f>
        <v>0</v>
      </c>
      <c r="K277" s="139"/>
      <c r="L277" s="31"/>
      <c r="M277" s="140" t="s">
        <v>1</v>
      </c>
      <c r="N277" s="141" t="s">
        <v>38</v>
      </c>
      <c r="P277" s="142">
        <f>O277*H277</f>
        <v>0</v>
      </c>
      <c r="Q277" s="142">
        <v>0</v>
      </c>
      <c r="R277" s="142">
        <f>Q277*H277</f>
        <v>0</v>
      </c>
      <c r="S277" s="142">
        <v>4.2000000000000003E-2</v>
      </c>
      <c r="T277" s="143">
        <f>S277*H277</f>
        <v>5.8799999999999998E-2</v>
      </c>
      <c r="AR277" s="144" t="s">
        <v>134</v>
      </c>
      <c r="AT277" s="144" t="s">
        <v>130</v>
      </c>
      <c r="AU277" s="144" t="s">
        <v>83</v>
      </c>
      <c r="AY277" s="16" t="s">
        <v>127</v>
      </c>
      <c r="BE277" s="145">
        <f>IF(N277="základní",J277,0)</f>
        <v>0</v>
      </c>
      <c r="BF277" s="145">
        <f>IF(N277="snížená",J277,0)</f>
        <v>0</v>
      </c>
      <c r="BG277" s="145">
        <f>IF(N277="zákl. přenesená",J277,0)</f>
        <v>0</v>
      </c>
      <c r="BH277" s="145">
        <f>IF(N277="sníž. přenesená",J277,0)</f>
        <v>0</v>
      </c>
      <c r="BI277" s="145">
        <f>IF(N277="nulová",J277,0)</f>
        <v>0</v>
      </c>
      <c r="BJ277" s="16" t="s">
        <v>81</v>
      </c>
      <c r="BK277" s="145">
        <f>ROUND(I277*H277,2)</f>
        <v>0</v>
      </c>
      <c r="BL277" s="16" t="s">
        <v>134</v>
      </c>
      <c r="BM277" s="144" t="s">
        <v>295</v>
      </c>
    </row>
    <row r="278" spans="2:65" s="14" customFormat="1">
      <c r="B278" s="161"/>
      <c r="D278" s="147" t="s">
        <v>135</v>
      </c>
      <c r="E278" s="162" t="s">
        <v>1</v>
      </c>
      <c r="F278" s="163" t="s">
        <v>205</v>
      </c>
      <c r="H278" s="162" t="s">
        <v>1</v>
      </c>
      <c r="I278" s="164"/>
      <c r="L278" s="161"/>
      <c r="M278" s="165"/>
      <c r="T278" s="166"/>
      <c r="AT278" s="162" t="s">
        <v>135</v>
      </c>
      <c r="AU278" s="162" t="s">
        <v>83</v>
      </c>
      <c r="AV278" s="14" t="s">
        <v>81</v>
      </c>
      <c r="AW278" s="14" t="s">
        <v>30</v>
      </c>
      <c r="AX278" s="14" t="s">
        <v>73</v>
      </c>
      <c r="AY278" s="162" t="s">
        <v>127</v>
      </c>
    </row>
    <row r="279" spans="2:65" s="14" customFormat="1">
      <c r="B279" s="161"/>
      <c r="D279" s="147" t="s">
        <v>135</v>
      </c>
      <c r="E279" s="162" t="s">
        <v>1</v>
      </c>
      <c r="F279" s="163" t="s">
        <v>206</v>
      </c>
      <c r="H279" s="162" t="s">
        <v>1</v>
      </c>
      <c r="I279" s="164"/>
      <c r="L279" s="161"/>
      <c r="M279" s="165"/>
      <c r="T279" s="166"/>
      <c r="AT279" s="162" t="s">
        <v>135</v>
      </c>
      <c r="AU279" s="162" t="s">
        <v>83</v>
      </c>
      <c r="AV279" s="14" t="s">
        <v>81</v>
      </c>
      <c r="AW279" s="14" t="s">
        <v>30</v>
      </c>
      <c r="AX279" s="14" t="s">
        <v>73</v>
      </c>
      <c r="AY279" s="162" t="s">
        <v>127</v>
      </c>
    </row>
    <row r="280" spans="2:65" s="12" customFormat="1">
      <c r="B280" s="146"/>
      <c r="D280" s="147" t="s">
        <v>135</v>
      </c>
      <c r="E280" s="148" t="s">
        <v>1</v>
      </c>
      <c r="F280" s="149" t="s">
        <v>298</v>
      </c>
      <c r="H280" s="150">
        <v>0</v>
      </c>
      <c r="I280" s="151"/>
      <c r="L280" s="146"/>
      <c r="M280" s="152"/>
      <c r="T280" s="153"/>
      <c r="AT280" s="148" t="s">
        <v>135</v>
      </c>
      <c r="AU280" s="148" t="s">
        <v>83</v>
      </c>
      <c r="AV280" s="12" t="s">
        <v>83</v>
      </c>
      <c r="AW280" s="12" t="s">
        <v>30</v>
      </c>
      <c r="AX280" s="12" t="s">
        <v>73</v>
      </c>
      <c r="AY280" s="148" t="s">
        <v>127</v>
      </c>
    </row>
    <row r="281" spans="2:65" s="12" customFormat="1">
      <c r="B281" s="146"/>
      <c r="D281" s="147" t="s">
        <v>135</v>
      </c>
      <c r="E281" s="148" t="s">
        <v>1</v>
      </c>
      <c r="F281" s="149" t="s">
        <v>299</v>
      </c>
      <c r="H281" s="150">
        <v>0.75</v>
      </c>
      <c r="I281" s="151"/>
      <c r="L281" s="146"/>
      <c r="M281" s="152"/>
      <c r="T281" s="153"/>
      <c r="AT281" s="148" t="s">
        <v>135</v>
      </c>
      <c r="AU281" s="148" t="s">
        <v>83</v>
      </c>
      <c r="AV281" s="12" t="s">
        <v>83</v>
      </c>
      <c r="AW281" s="12" t="s">
        <v>30</v>
      </c>
      <c r="AX281" s="12" t="s">
        <v>73</v>
      </c>
      <c r="AY281" s="148" t="s">
        <v>127</v>
      </c>
    </row>
    <row r="282" spans="2:65" s="14" customFormat="1">
      <c r="B282" s="161"/>
      <c r="D282" s="147" t="s">
        <v>135</v>
      </c>
      <c r="E282" s="162" t="s">
        <v>1</v>
      </c>
      <c r="F282" s="163" t="s">
        <v>210</v>
      </c>
      <c r="H282" s="162" t="s">
        <v>1</v>
      </c>
      <c r="I282" s="164"/>
      <c r="L282" s="161"/>
      <c r="M282" s="165"/>
      <c r="T282" s="166"/>
      <c r="AT282" s="162" t="s">
        <v>135</v>
      </c>
      <c r="AU282" s="162" t="s">
        <v>83</v>
      </c>
      <c r="AV282" s="14" t="s">
        <v>81</v>
      </c>
      <c r="AW282" s="14" t="s">
        <v>30</v>
      </c>
      <c r="AX282" s="14" t="s">
        <v>73</v>
      </c>
      <c r="AY282" s="162" t="s">
        <v>127</v>
      </c>
    </row>
    <row r="283" spans="2:65" s="12" customFormat="1">
      <c r="B283" s="146"/>
      <c r="D283" s="147" t="s">
        <v>135</v>
      </c>
      <c r="E283" s="148" t="s">
        <v>1</v>
      </c>
      <c r="F283" s="149" t="s">
        <v>300</v>
      </c>
      <c r="H283" s="150">
        <v>0.65</v>
      </c>
      <c r="I283" s="151"/>
      <c r="L283" s="146"/>
      <c r="M283" s="152"/>
      <c r="T283" s="153"/>
      <c r="AT283" s="148" t="s">
        <v>135</v>
      </c>
      <c r="AU283" s="148" t="s">
        <v>83</v>
      </c>
      <c r="AV283" s="12" t="s">
        <v>83</v>
      </c>
      <c r="AW283" s="12" t="s">
        <v>30</v>
      </c>
      <c r="AX283" s="12" t="s">
        <v>73</v>
      </c>
      <c r="AY283" s="148" t="s">
        <v>127</v>
      </c>
    </row>
    <row r="284" spans="2:65" s="13" customFormat="1">
      <c r="B284" s="154"/>
      <c r="D284" s="147" t="s">
        <v>135</v>
      </c>
      <c r="E284" s="155" t="s">
        <v>1</v>
      </c>
      <c r="F284" s="156" t="s">
        <v>138</v>
      </c>
      <c r="H284" s="157">
        <v>1.4</v>
      </c>
      <c r="I284" s="158"/>
      <c r="L284" s="154"/>
      <c r="M284" s="159"/>
      <c r="T284" s="160"/>
      <c r="AT284" s="155" t="s">
        <v>135</v>
      </c>
      <c r="AU284" s="155" t="s">
        <v>83</v>
      </c>
      <c r="AV284" s="13" t="s">
        <v>134</v>
      </c>
      <c r="AW284" s="13" t="s">
        <v>30</v>
      </c>
      <c r="AX284" s="13" t="s">
        <v>81</v>
      </c>
      <c r="AY284" s="155" t="s">
        <v>127</v>
      </c>
    </row>
    <row r="285" spans="2:65" s="1" customFormat="1" ht="16.5" customHeight="1">
      <c r="B285" s="31"/>
      <c r="C285" s="132" t="s">
        <v>301</v>
      </c>
      <c r="D285" s="132" t="s">
        <v>130</v>
      </c>
      <c r="E285" s="133" t="s">
        <v>302</v>
      </c>
      <c r="F285" s="134" t="s">
        <v>303</v>
      </c>
      <c r="G285" s="135" t="s">
        <v>155</v>
      </c>
      <c r="H285" s="136">
        <v>2.4</v>
      </c>
      <c r="I285" s="137"/>
      <c r="J285" s="138">
        <f>ROUND(I285*H285,2)</f>
        <v>0</v>
      </c>
      <c r="K285" s="139"/>
      <c r="L285" s="31"/>
      <c r="M285" s="140" t="s">
        <v>1</v>
      </c>
      <c r="N285" s="141" t="s">
        <v>38</v>
      </c>
      <c r="P285" s="142">
        <f>O285*H285</f>
        <v>0</v>
      </c>
      <c r="Q285" s="142">
        <v>0</v>
      </c>
      <c r="R285" s="142">
        <f>Q285*H285</f>
        <v>0</v>
      </c>
      <c r="S285" s="142">
        <v>6.8000000000000005E-2</v>
      </c>
      <c r="T285" s="143">
        <f>S285*H285</f>
        <v>0.16320000000000001</v>
      </c>
      <c r="AR285" s="144" t="s">
        <v>134</v>
      </c>
      <c r="AT285" s="144" t="s">
        <v>130</v>
      </c>
      <c r="AU285" s="144" t="s">
        <v>83</v>
      </c>
      <c r="AY285" s="16" t="s">
        <v>127</v>
      </c>
      <c r="BE285" s="145">
        <f>IF(N285="základní",J285,0)</f>
        <v>0</v>
      </c>
      <c r="BF285" s="145">
        <f>IF(N285="snížená",J285,0)</f>
        <v>0</v>
      </c>
      <c r="BG285" s="145">
        <f>IF(N285="zákl. přenesená",J285,0)</f>
        <v>0</v>
      </c>
      <c r="BH285" s="145">
        <f>IF(N285="sníž. přenesená",J285,0)</f>
        <v>0</v>
      </c>
      <c r="BI285" s="145">
        <f>IF(N285="nulová",J285,0)</f>
        <v>0</v>
      </c>
      <c r="BJ285" s="16" t="s">
        <v>81</v>
      </c>
      <c r="BK285" s="145">
        <f>ROUND(I285*H285,2)</f>
        <v>0</v>
      </c>
      <c r="BL285" s="16" t="s">
        <v>134</v>
      </c>
      <c r="BM285" s="144" t="s">
        <v>301</v>
      </c>
    </row>
    <row r="286" spans="2:65" s="12" customFormat="1" ht="20.399999999999999">
      <c r="B286" s="146"/>
      <c r="D286" s="147" t="s">
        <v>135</v>
      </c>
      <c r="E286" s="148" t="s">
        <v>1</v>
      </c>
      <c r="F286" s="149" t="s">
        <v>304</v>
      </c>
      <c r="H286" s="150">
        <v>2.4</v>
      </c>
      <c r="I286" s="151"/>
      <c r="L286" s="146"/>
      <c r="M286" s="152"/>
      <c r="T286" s="153"/>
      <c r="AT286" s="148" t="s">
        <v>135</v>
      </c>
      <c r="AU286" s="148" t="s">
        <v>83</v>
      </c>
      <c r="AV286" s="12" t="s">
        <v>83</v>
      </c>
      <c r="AW286" s="12" t="s">
        <v>30</v>
      </c>
      <c r="AX286" s="12" t="s">
        <v>81</v>
      </c>
      <c r="AY286" s="148" t="s">
        <v>127</v>
      </c>
    </row>
    <row r="287" spans="2:65" s="11" customFormat="1" ht="22.95" customHeight="1">
      <c r="B287" s="120"/>
      <c r="D287" s="121" t="s">
        <v>72</v>
      </c>
      <c r="E287" s="130" t="s">
        <v>305</v>
      </c>
      <c r="F287" s="130" t="s">
        <v>306</v>
      </c>
      <c r="I287" s="123"/>
      <c r="J287" s="131">
        <f>BK287</f>
        <v>0</v>
      </c>
      <c r="L287" s="120"/>
      <c r="M287" s="125"/>
      <c r="P287" s="126">
        <f>P288</f>
        <v>0</v>
      </c>
      <c r="R287" s="126">
        <f>R288</f>
        <v>0</v>
      </c>
      <c r="T287" s="127">
        <f>T288</f>
        <v>0</v>
      </c>
      <c r="AR287" s="121" t="s">
        <v>81</v>
      </c>
      <c r="AT287" s="128" t="s">
        <v>72</v>
      </c>
      <c r="AU287" s="128" t="s">
        <v>81</v>
      </c>
      <c r="AY287" s="121" t="s">
        <v>127</v>
      </c>
      <c r="BK287" s="129">
        <f>BK288</f>
        <v>0</v>
      </c>
    </row>
    <row r="288" spans="2:65" s="1" customFormat="1" ht="21.75" customHeight="1">
      <c r="B288" s="31"/>
      <c r="C288" s="132" t="s">
        <v>7</v>
      </c>
      <c r="D288" s="132" t="s">
        <v>130</v>
      </c>
      <c r="E288" s="133" t="s">
        <v>307</v>
      </c>
      <c r="F288" s="134" t="s">
        <v>308</v>
      </c>
      <c r="G288" s="135" t="s">
        <v>309</v>
      </c>
      <c r="H288" s="136">
        <v>5.0640000000000001</v>
      </c>
      <c r="I288" s="137"/>
      <c r="J288" s="138">
        <f>ROUND(I288*H288,2)</f>
        <v>0</v>
      </c>
      <c r="K288" s="139"/>
      <c r="L288" s="31"/>
      <c r="M288" s="140" t="s">
        <v>1</v>
      </c>
      <c r="N288" s="141" t="s">
        <v>38</v>
      </c>
      <c r="P288" s="142">
        <f>O288*H288</f>
        <v>0</v>
      </c>
      <c r="Q288" s="142">
        <v>0</v>
      </c>
      <c r="R288" s="142">
        <f>Q288*H288</f>
        <v>0</v>
      </c>
      <c r="S288" s="142">
        <v>0</v>
      </c>
      <c r="T288" s="143">
        <f>S288*H288</f>
        <v>0</v>
      </c>
      <c r="AR288" s="144" t="s">
        <v>134</v>
      </c>
      <c r="AT288" s="144" t="s">
        <v>130</v>
      </c>
      <c r="AU288" s="144" t="s">
        <v>83</v>
      </c>
      <c r="AY288" s="16" t="s">
        <v>127</v>
      </c>
      <c r="BE288" s="145">
        <f>IF(N288="základní",J288,0)</f>
        <v>0</v>
      </c>
      <c r="BF288" s="145">
        <f>IF(N288="snížená",J288,0)</f>
        <v>0</v>
      </c>
      <c r="BG288" s="145">
        <f>IF(N288="zákl. přenesená",J288,0)</f>
        <v>0</v>
      </c>
      <c r="BH288" s="145">
        <f>IF(N288="sníž. přenesená",J288,0)</f>
        <v>0</v>
      </c>
      <c r="BI288" s="145">
        <f>IF(N288="nulová",J288,0)</f>
        <v>0</v>
      </c>
      <c r="BJ288" s="16" t="s">
        <v>81</v>
      </c>
      <c r="BK288" s="145">
        <f>ROUND(I288*H288,2)</f>
        <v>0</v>
      </c>
      <c r="BL288" s="16" t="s">
        <v>134</v>
      </c>
      <c r="BM288" s="144" t="s">
        <v>7</v>
      </c>
    </row>
    <row r="289" spans="2:65" s="11" customFormat="1" ht="25.95" customHeight="1">
      <c r="B289" s="120"/>
      <c r="D289" s="121" t="s">
        <v>72</v>
      </c>
      <c r="E289" s="122" t="s">
        <v>310</v>
      </c>
      <c r="F289" s="122" t="s">
        <v>310</v>
      </c>
      <c r="I289" s="123"/>
      <c r="J289" s="124">
        <f>BK289</f>
        <v>0</v>
      </c>
      <c r="L289" s="120"/>
      <c r="M289" s="125"/>
      <c r="P289" s="126">
        <f>P290+P293+P297</f>
        <v>0</v>
      </c>
      <c r="R289" s="126">
        <f>R290+R293+R297</f>
        <v>0.60147616000000004</v>
      </c>
      <c r="T289" s="127">
        <f>T290+T293+T297</f>
        <v>0</v>
      </c>
      <c r="AR289" s="121" t="s">
        <v>83</v>
      </c>
      <c r="AT289" s="128" t="s">
        <v>72</v>
      </c>
      <c r="AU289" s="128" t="s">
        <v>73</v>
      </c>
      <c r="AY289" s="121" t="s">
        <v>127</v>
      </c>
      <c r="BK289" s="129">
        <f>BK290+BK293+BK297</f>
        <v>0</v>
      </c>
    </row>
    <row r="290" spans="2:65" s="11" customFormat="1" ht="22.95" customHeight="1">
      <c r="B290" s="120"/>
      <c r="D290" s="121" t="s">
        <v>72</v>
      </c>
      <c r="E290" s="130" t="s">
        <v>311</v>
      </c>
      <c r="F290" s="130" t="s">
        <v>312</v>
      </c>
      <c r="I290" s="123"/>
      <c r="J290" s="131">
        <f>BK290</f>
        <v>0</v>
      </c>
      <c r="L290" s="120"/>
      <c r="M290" s="125"/>
      <c r="P290" s="126">
        <f>SUM(P291:P292)</f>
        <v>0</v>
      </c>
      <c r="R290" s="126">
        <f>SUM(R291:R292)</f>
        <v>0</v>
      </c>
      <c r="T290" s="127">
        <f>SUM(T291:T292)</f>
        <v>0</v>
      </c>
      <c r="AR290" s="121" t="s">
        <v>83</v>
      </c>
      <c r="AT290" s="128" t="s">
        <v>72</v>
      </c>
      <c r="AU290" s="128" t="s">
        <v>81</v>
      </c>
      <c r="AY290" s="121" t="s">
        <v>127</v>
      </c>
      <c r="BK290" s="129">
        <f>SUM(BK291:BK292)</f>
        <v>0</v>
      </c>
    </row>
    <row r="291" spans="2:65" s="1" customFormat="1" ht="24.15" customHeight="1">
      <c r="B291" s="31"/>
      <c r="C291" s="132" t="s">
        <v>313</v>
      </c>
      <c r="D291" s="132" t="s">
        <v>130</v>
      </c>
      <c r="E291" s="133" t="s">
        <v>314</v>
      </c>
      <c r="F291" s="134" t="s">
        <v>315</v>
      </c>
      <c r="G291" s="135" t="s">
        <v>316</v>
      </c>
      <c r="H291" s="136">
        <v>1</v>
      </c>
      <c r="I291" s="137"/>
      <c r="J291" s="138">
        <f>ROUND(I291*H291,2)</f>
        <v>0</v>
      </c>
      <c r="K291" s="139"/>
      <c r="L291" s="31"/>
      <c r="M291" s="140" t="s">
        <v>1</v>
      </c>
      <c r="N291" s="141" t="s">
        <v>38</v>
      </c>
      <c r="P291" s="142">
        <f>O291*H291</f>
        <v>0</v>
      </c>
      <c r="Q291" s="142">
        <v>0</v>
      </c>
      <c r="R291" s="142">
        <f>Q291*H291</f>
        <v>0</v>
      </c>
      <c r="S291" s="142">
        <v>0</v>
      </c>
      <c r="T291" s="143">
        <f>S291*H291</f>
        <v>0</v>
      </c>
      <c r="AR291" s="144" t="s">
        <v>134</v>
      </c>
      <c r="AT291" s="144" t="s">
        <v>130</v>
      </c>
      <c r="AU291" s="144" t="s">
        <v>83</v>
      </c>
      <c r="AY291" s="16" t="s">
        <v>127</v>
      </c>
      <c r="BE291" s="145">
        <f>IF(N291="základní",J291,0)</f>
        <v>0</v>
      </c>
      <c r="BF291" s="145">
        <f>IF(N291="snížená",J291,0)</f>
        <v>0</v>
      </c>
      <c r="BG291" s="145">
        <f>IF(N291="zákl. přenesená",J291,0)</f>
        <v>0</v>
      </c>
      <c r="BH291" s="145">
        <f>IF(N291="sníž. přenesená",J291,0)</f>
        <v>0</v>
      </c>
      <c r="BI291" s="145">
        <f>IF(N291="nulová",J291,0)</f>
        <v>0</v>
      </c>
      <c r="BJ291" s="16" t="s">
        <v>81</v>
      </c>
      <c r="BK291" s="145">
        <f>ROUND(I291*H291,2)</f>
        <v>0</v>
      </c>
      <c r="BL291" s="16" t="s">
        <v>134</v>
      </c>
      <c r="BM291" s="144" t="s">
        <v>313</v>
      </c>
    </row>
    <row r="292" spans="2:65" s="1" customFormat="1" ht="21.75" customHeight="1">
      <c r="B292" s="31"/>
      <c r="C292" s="132" t="s">
        <v>317</v>
      </c>
      <c r="D292" s="132" t="s">
        <v>130</v>
      </c>
      <c r="E292" s="133" t="s">
        <v>318</v>
      </c>
      <c r="F292" s="134" t="s">
        <v>319</v>
      </c>
      <c r="G292" s="135" t="s">
        <v>320</v>
      </c>
      <c r="H292" s="167"/>
      <c r="I292" s="137"/>
      <c r="J292" s="138">
        <f>ROUND(I292*H292,2)</f>
        <v>0</v>
      </c>
      <c r="K292" s="139"/>
      <c r="L292" s="31"/>
      <c r="M292" s="140" t="s">
        <v>1</v>
      </c>
      <c r="N292" s="141" t="s">
        <v>38</v>
      </c>
      <c r="P292" s="142">
        <f>O292*H292</f>
        <v>0</v>
      </c>
      <c r="Q292" s="142">
        <v>0</v>
      </c>
      <c r="R292" s="142">
        <f>Q292*H292</f>
        <v>0</v>
      </c>
      <c r="S292" s="142">
        <v>0</v>
      </c>
      <c r="T292" s="143">
        <f>S292*H292</f>
        <v>0</v>
      </c>
      <c r="AR292" s="144" t="s">
        <v>134</v>
      </c>
      <c r="AT292" s="144" t="s">
        <v>130</v>
      </c>
      <c r="AU292" s="144" t="s">
        <v>83</v>
      </c>
      <c r="AY292" s="16" t="s">
        <v>127</v>
      </c>
      <c r="BE292" s="145">
        <f>IF(N292="základní",J292,0)</f>
        <v>0</v>
      </c>
      <c r="BF292" s="145">
        <f>IF(N292="snížená",J292,0)</f>
        <v>0</v>
      </c>
      <c r="BG292" s="145">
        <f>IF(N292="zákl. přenesená",J292,0)</f>
        <v>0</v>
      </c>
      <c r="BH292" s="145">
        <f>IF(N292="sníž. přenesená",J292,0)</f>
        <v>0</v>
      </c>
      <c r="BI292" s="145">
        <f>IF(N292="nulová",J292,0)</f>
        <v>0</v>
      </c>
      <c r="BJ292" s="16" t="s">
        <v>81</v>
      </c>
      <c r="BK292" s="145">
        <f>ROUND(I292*H292,2)</f>
        <v>0</v>
      </c>
      <c r="BL292" s="16" t="s">
        <v>134</v>
      </c>
      <c r="BM292" s="144" t="s">
        <v>317</v>
      </c>
    </row>
    <row r="293" spans="2:65" s="11" customFormat="1" ht="22.95" customHeight="1">
      <c r="B293" s="120"/>
      <c r="D293" s="121" t="s">
        <v>72</v>
      </c>
      <c r="E293" s="130" t="s">
        <v>321</v>
      </c>
      <c r="F293" s="130" t="s">
        <v>322</v>
      </c>
      <c r="I293" s="123"/>
      <c r="J293" s="131">
        <f>BK293</f>
        <v>0</v>
      </c>
      <c r="L293" s="120"/>
      <c r="M293" s="125"/>
      <c r="P293" s="126">
        <f>SUM(P294:P296)</f>
        <v>0</v>
      </c>
      <c r="R293" s="126">
        <f>SUM(R294:R296)</f>
        <v>0.21239999999999998</v>
      </c>
      <c r="T293" s="127">
        <f>SUM(T294:T296)</f>
        <v>0</v>
      </c>
      <c r="AR293" s="121" t="s">
        <v>83</v>
      </c>
      <c r="AT293" s="128" t="s">
        <v>72</v>
      </c>
      <c r="AU293" s="128" t="s">
        <v>81</v>
      </c>
      <c r="AY293" s="121" t="s">
        <v>127</v>
      </c>
      <c r="BK293" s="129">
        <f>SUM(BK294:BK296)</f>
        <v>0</v>
      </c>
    </row>
    <row r="294" spans="2:65" s="1" customFormat="1" ht="24.15" customHeight="1">
      <c r="B294" s="31"/>
      <c r="C294" s="132" t="s">
        <v>323</v>
      </c>
      <c r="D294" s="132" t="s">
        <v>130</v>
      </c>
      <c r="E294" s="133" t="s">
        <v>324</v>
      </c>
      <c r="F294" s="134" t="s">
        <v>325</v>
      </c>
      <c r="G294" s="135" t="s">
        <v>141</v>
      </c>
      <c r="H294" s="136">
        <v>40</v>
      </c>
      <c r="I294" s="137"/>
      <c r="J294" s="138">
        <f>ROUND(I294*H294,2)</f>
        <v>0</v>
      </c>
      <c r="K294" s="139"/>
      <c r="L294" s="31"/>
      <c r="M294" s="140" t="s">
        <v>1</v>
      </c>
      <c r="N294" s="141" t="s">
        <v>38</v>
      </c>
      <c r="P294" s="142">
        <f>O294*H294</f>
        <v>0</v>
      </c>
      <c r="Q294" s="142">
        <v>5.3099999999999996E-3</v>
      </c>
      <c r="R294" s="142">
        <f>Q294*H294</f>
        <v>0.21239999999999998</v>
      </c>
      <c r="S294" s="142">
        <v>0</v>
      </c>
      <c r="T294" s="143">
        <f>S294*H294</f>
        <v>0</v>
      </c>
      <c r="AR294" s="144" t="s">
        <v>134</v>
      </c>
      <c r="AT294" s="144" t="s">
        <v>130</v>
      </c>
      <c r="AU294" s="144" t="s">
        <v>83</v>
      </c>
      <c r="AY294" s="16" t="s">
        <v>127</v>
      </c>
      <c r="BE294" s="145">
        <f>IF(N294="základní",J294,0)</f>
        <v>0</v>
      </c>
      <c r="BF294" s="145">
        <f>IF(N294="snížená",J294,0)</f>
        <v>0</v>
      </c>
      <c r="BG294" s="145">
        <f>IF(N294="zákl. přenesená",J294,0)</f>
        <v>0</v>
      </c>
      <c r="BH294" s="145">
        <f>IF(N294="sníž. přenesená",J294,0)</f>
        <v>0</v>
      </c>
      <c r="BI294" s="145">
        <f>IF(N294="nulová",J294,0)</f>
        <v>0</v>
      </c>
      <c r="BJ294" s="16" t="s">
        <v>81</v>
      </c>
      <c r="BK294" s="145">
        <f>ROUND(I294*H294,2)</f>
        <v>0</v>
      </c>
      <c r="BL294" s="16" t="s">
        <v>134</v>
      </c>
      <c r="BM294" s="144" t="s">
        <v>323</v>
      </c>
    </row>
    <row r="295" spans="2:65" s="12" customFormat="1" ht="20.399999999999999">
      <c r="B295" s="146"/>
      <c r="D295" s="147" t="s">
        <v>135</v>
      </c>
      <c r="E295" s="148" t="s">
        <v>1</v>
      </c>
      <c r="F295" s="149" t="s">
        <v>326</v>
      </c>
      <c r="H295" s="150">
        <v>40</v>
      </c>
      <c r="I295" s="151"/>
      <c r="L295" s="146"/>
      <c r="M295" s="152"/>
      <c r="T295" s="153"/>
      <c r="AT295" s="148" t="s">
        <v>135</v>
      </c>
      <c r="AU295" s="148" t="s">
        <v>83</v>
      </c>
      <c r="AV295" s="12" t="s">
        <v>83</v>
      </c>
      <c r="AW295" s="12" t="s">
        <v>30</v>
      </c>
      <c r="AX295" s="12" t="s">
        <v>81</v>
      </c>
      <c r="AY295" s="148" t="s">
        <v>127</v>
      </c>
    </row>
    <row r="296" spans="2:65" s="1" customFormat="1" ht="21.75" customHeight="1">
      <c r="B296" s="31"/>
      <c r="C296" s="132" t="s">
        <v>327</v>
      </c>
      <c r="D296" s="132" t="s">
        <v>130</v>
      </c>
      <c r="E296" s="133" t="s">
        <v>328</v>
      </c>
      <c r="F296" s="134" t="s">
        <v>329</v>
      </c>
      <c r="G296" s="135" t="s">
        <v>320</v>
      </c>
      <c r="H296" s="167"/>
      <c r="I296" s="137"/>
      <c r="J296" s="138">
        <f>ROUND(I296*H296,2)</f>
        <v>0</v>
      </c>
      <c r="K296" s="139"/>
      <c r="L296" s="31"/>
      <c r="M296" s="140" t="s">
        <v>1</v>
      </c>
      <c r="N296" s="141" t="s">
        <v>38</v>
      </c>
      <c r="P296" s="142">
        <f>O296*H296</f>
        <v>0</v>
      </c>
      <c r="Q296" s="142">
        <v>0</v>
      </c>
      <c r="R296" s="142">
        <f>Q296*H296</f>
        <v>0</v>
      </c>
      <c r="S296" s="142">
        <v>0</v>
      </c>
      <c r="T296" s="143">
        <f>S296*H296</f>
        <v>0</v>
      </c>
      <c r="AR296" s="144" t="s">
        <v>134</v>
      </c>
      <c r="AT296" s="144" t="s">
        <v>130</v>
      </c>
      <c r="AU296" s="144" t="s">
        <v>83</v>
      </c>
      <c r="AY296" s="16" t="s">
        <v>127</v>
      </c>
      <c r="BE296" s="145">
        <f>IF(N296="základní",J296,0)</f>
        <v>0</v>
      </c>
      <c r="BF296" s="145">
        <f>IF(N296="snížená",J296,0)</f>
        <v>0</v>
      </c>
      <c r="BG296" s="145">
        <f>IF(N296="zákl. přenesená",J296,0)</f>
        <v>0</v>
      </c>
      <c r="BH296" s="145">
        <f>IF(N296="sníž. přenesená",J296,0)</f>
        <v>0</v>
      </c>
      <c r="BI296" s="145">
        <f>IF(N296="nulová",J296,0)</f>
        <v>0</v>
      </c>
      <c r="BJ296" s="16" t="s">
        <v>81</v>
      </c>
      <c r="BK296" s="145">
        <f>ROUND(I296*H296,2)</f>
        <v>0</v>
      </c>
      <c r="BL296" s="16" t="s">
        <v>134</v>
      </c>
      <c r="BM296" s="144" t="s">
        <v>327</v>
      </c>
    </row>
    <row r="297" spans="2:65" s="11" customFormat="1" ht="22.95" customHeight="1">
      <c r="B297" s="120"/>
      <c r="D297" s="121" t="s">
        <v>72</v>
      </c>
      <c r="E297" s="130" t="s">
        <v>330</v>
      </c>
      <c r="F297" s="130" t="s">
        <v>331</v>
      </c>
      <c r="I297" s="123"/>
      <c r="J297" s="131">
        <f>BK297</f>
        <v>0</v>
      </c>
      <c r="L297" s="120"/>
      <c r="M297" s="125"/>
      <c r="P297" s="126">
        <f>SUM(P298:P337)</f>
        <v>0</v>
      </c>
      <c r="R297" s="126">
        <f>SUM(R298:R337)</f>
        <v>0.38907616</v>
      </c>
      <c r="T297" s="127">
        <f>SUM(T298:T337)</f>
        <v>0</v>
      </c>
      <c r="AR297" s="121" t="s">
        <v>83</v>
      </c>
      <c r="AT297" s="128" t="s">
        <v>72</v>
      </c>
      <c r="AU297" s="128" t="s">
        <v>81</v>
      </c>
      <c r="AY297" s="121" t="s">
        <v>127</v>
      </c>
      <c r="BK297" s="129">
        <f>SUM(BK298:BK337)</f>
        <v>0</v>
      </c>
    </row>
    <row r="298" spans="2:65" s="1" customFormat="1" ht="21.75" customHeight="1">
      <c r="B298" s="31"/>
      <c r="C298" s="132" t="s">
        <v>332</v>
      </c>
      <c r="D298" s="132" t="s">
        <v>130</v>
      </c>
      <c r="E298" s="133" t="s">
        <v>333</v>
      </c>
      <c r="F298" s="134" t="s">
        <v>334</v>
      </c>
      <c r="G298" s="135" t="s">
        <v>155</v>
      </c>
      <c r="H298" s="136">
        <v>1092.5319999999999</v>
      </c>
      <c r="I298" s="137"/>
      <c r="J298" s="138">
        <f>ROUND(I298*H298,2)</f>
        <v>0</v>
      </c>
      <c r="K298" s="139"/>
      <c r="L298" s="31"/>
      <c r="M298" s="140" t="s">
        <v>1</v>
      </c>
      <c r="N298" s="141" t="s">
        <v>38</v>
      </c>
      <c r="P298" s="142">
        <f>O298*H298</f>
        <v>0</v>
      </c>
      <c r="Q298" s="142">
        <v>0</v>
      </c>
      <c r="R298" s="142">
        <f>Q298*H298</f>
        <v>0</v>
      </c>
      <c r="S298" s="142">
        <v>0</v>
      </c>
      <c r="T298" s="143">
        <f>S298*H298</f>
        <v>0</v>
      </c>
      <c r="AR298" s="144" t="s">
        <v>134</v>
      </c>
      <c r="AT298" s="144" t="s">
        <v>130</v>
      </c>
      <c r="AU298" s="144" t="s">
        <v>83</v>
      </c>
      <c r="AY298" s="16" t="s">
        <v>127</v>
      </c>
      <c r="BE298" s="145">
        <f>IF(N298="základní",J298,0)</f>
        <v>0</v>
      </c>
      <c r="BF298" s="145">
        <f>IF(N298="snížená",J298,0)</f>
        <v>0</v>
      </c>
      <c r="BG298" s="145">
        <f>IF(N298="zákl. přenesená",J298,0)</f>
        <v>0</v>
      </c>
      <c r="BH298" s="145">
        <f>IF(N298="sníž. přenesená",J298,0)</f>
        <v>0</v>
      </c>
      <c r="BI298" s="145">
        <f>IF(N298="nulová",J298,0)</f>
        <v>0</v>
      </c>
      <c r="BJ298" s="16" t="s">
        <v>81</v>
      </c>
      <c r="BK298" s="145">
        <f>ROUND(I298*H298,2)</f>
        <v>0</v>
      </c>
      <c r="BL298" s="16" t="s">
        <v>134</v>
      </c>
      <c r="BM298" s="144" t="s">
        <v>332</v>
      </c>
    </row>
    <row r="299" spans="2:65" s="1" customFormat="1" ht="16.5" customHeight="1">
      <c r="B299" s="31"/>
      <c r="C299" s="132" t="s">
        <v>335</v>
      </c>
      <c r="D299" s="132" t="s">
        <v>130</v>
      </c>
      <c r="E299" s="133" t="s">
        <v>336</v>
      </c>
      <c r="F299" s="134" t="s">
        <v>337</v>
      </c>
      <c r="G299" s="135" t="s">
        <v>155</v>
      </c>
      <c r="H299" s="136">
        <v>1092.5319999999999</v>
      </c>
      <c r="I299" s="137"/>
      <c r="J299" s="138">
        <f>ROUND(I299*H299,2)</f>
        <v>0</v>
      </c>
      <c r="K299" s="139"/>
      <c r="L299" s="31"/>
      <c r="M299" s="140" t="s">
        <v>1</v>
      </c>
      <c r="N299" s="141" t="s">
        <v>38</v>
      </c>
      <c r="P299" s="142">
        <f>O299*H299</f>
        <v>0</v>
      </c>
      <c r="Q299" s="142">
        <v>6.9999999999999994E-5</v>
      </c>
      <c r="R299" s="142">
        <f>Q299*H299</f>
        <v>7.6477239999999988E-2</v>
      </c>
      <c r="S299" s="142">
        <v>0</v>
      </c>
      <c r="T299" s="143">
        <f>S299*H299</f>
        <v>0</v>
      </c>
      <c r="AR299" s="144" t="s">
        <v>134</v>
      </c>
      <c r="AT299" s="144" t="s">
        <v>130</v>
      </c>
      <c r="AU299" s="144" t="s">
        <v>83</v>
      </c>
      <c r="AY299" s="16" t="s">
        <v>127</v>
      </c>
      <c r="BE299" s="145">
        <f>IF(N299="základní",J299,0)</f>
        <v>0</v>
      </c>
      <c r="BF299" s="145">
        <f>IF(N299="snížená",J299,0)</f>
        <v>0</v>
      </c>
      <c r="BG299" s="145">
        <f>IF(N299="zákl. přenesená",J299,0)</f>
        <v>0</v>
      </c>
      <c r="BH299" s="145">
        <f>IF(N299="sníž. přenesená",J299,0)</f>
        <v>0</v>
      </c>
      <c r="BI299" s="145">
        <f>IF(N299="nulová",J299,0)</f>
        <v>0</v>
      </c>
      <c r="BJ299" s="16" t="s">
        <v>81</v>
      </c>
      <c r="BK299" s="145">
        <f>ROUND(I299*H299,2)</f>
        <v>0</v>
      </c>
      <c r="BL299" s="16" t="s">
        <v>134</v>
      </c>
      <c r="BM299" s="144" t="s">
        <v>335</v>
      </c>
    </row>
    <row r="300" spans="2:65" s="1" customFormat="1" ht="16.5" customHeight="1">
      <c r="B300" s="31"/>
      <c r="C300" s="132" t="s">
        <v>338</v>
      </c>
      <c r="D300" s="132" t="s">
        <v>130</v>
      </c>
      <c r="E300" s="133" t="s">
        <v>339</v>
      </c>
      <c r="F300" s="134" t="s">
        <v>340</v>
      </c>
      <c r="G300" s="135" t="s">
        <v>155</v>
      </c>
      <c r="H300" s="136">
        <v>290.62</v>
      </c>
      <c r="I300" s="137"/>
      <c r="J300" s="138">
        <f>ROUND(I300*H300,2)</f>
        <v>0</v>
      </c>
      <c r="K300" s="139"/>
      <c r="L300" s="31"/>
      <c r="M300" s="140" t="s">
        <v>1</v>
      </c>
      <c r="N300" s="141" t="s">
        <v>38</v>
      </c>
      <c r="P300" s="142">
        <f>O300*H300</f>
        <v>0</v>
      </c>
      <c r="Q300" s="142">
        <v>1.4999999999999999E-4</v>
      </c>
      <c r="R300" s="142">
        <f>Q300*H300</f>
        <v>4.3593E-2</v>
      </c>
      <c r="S300" s="142">
        <v>0</v>
      </c>
      <c r="T300" s="143">
        <f>S300*H300</f>
        <v>0</v>
      </c>
      <c r="AR300" s="144" t="s">
        <v>134</v>
      </c>
      <c r="AT300" s="144" t="s">
        <v>130</v>
      </c>
      <c r="AU300" s="144" t="s">
        <v>83</v>
      </c>
      <c r="AY300" s="16" t="s">
        <v>127</v>
      </c>
      <c r="BE300" s="145">
        <f>IF(N300="základní",J300,0)</f>
        <v>0</v>
      </c>
      <c r="BF300" s="145">
        <f>IF(N300="snížená",J300,0)</f>
        <v>0</v>
      </c>
      <c r="BG300" s="145">
        <f>IF(N300="zákl. přenesená",J300,0)</f>
        <v>0</v>
      </c>
      <c r="BH300" s="145">
        <f>IF(N300="sníž. přenesená",J300,0)</f>
        <v>0</v>
      </c>
      <c r="BI300" s="145">
        <f>IF(N300="nulová",J300,0)</f>
        <v>0</v>
      </c>
      <c r="BJ300" s="16" t="s">
        <v>81</v>
      </c>
      <c r="BK300" s="145">
        <f>ROUND(I300*H300,2)</f>
        <v>0</v>
      </c>
      <c r="BL300" s="16" t="s">
        <v>134</v>
      </c>
      <c r="BM300" s="144" t="s">
        <v>338</v>
      </c>
    </row>
    <row r="301" spans="2:65" s="12" customFormat="1" ht="20.399999999999999">
      <c r="B301" s="146"/>
      <c r="D301" s="147" t="s">
        <v>135</v>
      </c>
      <c r="E301" s="148" t="s">
        <v>1</v>
      </c>
      <c r="F301" s="149" t="s">
        <v>341</v>
      </c>
      <c r="H301" s="150">
        <v>128.84</v>
      </c>
      <c r="I301" s="151"/>
      <c r="L301" s="146"/>
      <c r="M301" s="152"/>
      <c r="T301" s="153"/>
      <c r="AT301" s="148" t="s">
        <v>135</v>
      </c>
      <c r="AU301" s="148" t="s">
        <v>83</v>
      </c>
      <c r="AV301" s="12" t="s">
        <v>83</v>
      </c>
      <c r="AW301" s="12" t="s">
        <v>30</v>
      </c>
      <c r="AX301" s="12" t="s">
        <v>73</v>
      </c>
      <c r="AY301" s="148" t="s">
        <v>127</v>
      </c>
    </row>
    <row r="302" spans="2:65" s="12" customFormat="1" ht="20.399999999999999">
      <c r="B302" s="146"/>
      <c r="D302" s="147" t="s">
        <v>135</v>
      </c>
      <c r="E302" s="148" t="s">
        <v>1</v>
      </c>
      <c r="F302" s="149" t="s">
        <v>342</v>
      </c>
      <c r="H302" s="150">
        <v>130.21</v>
      </c>
      <c r="I302" s="151"/>
      <c r="L302" s="146"/>
      <c r="M302" s="152"/>
      <c r="T302" s="153"/>
      <c r="AT302" s="148" t="s">
        <v>135</v>
      </c>
      <c r="AU302" s="148" t="s">
        <v>83</v>
      </c>
      <c r="AV302" s="12" t="s">
        <v>83</v>
      </c>
      <c r="AW302" s="12" t="s">
        <v>30</v>
      </c>
      <c r="AX302" s="12" t="s">
        <v>73</v>
      </c>
      <c r="AY302" s="148" t="s">
        <v>127</v>
      </c>
    </row>
    <row r="303" spans="2:65" s="12" customFormat="1">
      <c r="B303" s="146"/>
      <c r="D303" s="147" t="s">
        <v>135</v>
      </c>
      <c r="E303" s="148" t="s">
        <v>1</v>
      </c>
      <c r="F303" s="149" t="s">
        <v>201</v>
      </c>
      <c r="H303" s="150">
        <v>31.57</v>
      </c>
      <c r="I303" s="151"/>
      <c r="L303" s="146"/>
      <c r="M303" s="152"/>
      <c r="T303" s="153"/>
      <c r="AT303" s="148" t="s">
        <v>135</v>
      </c>
      <c r="AU303" s="148" t="s">
        <v>83</v>
      </c>
      <c r="AV303" s="12" t="s">
        <v>83</v>
      </c>
      <c r="AW303" s="12" t="s">
        <v>30</v>
      </c>
      <c r="AX303" s="12" t="s">
        <v>73</v>
      </c>
      <c r="AY303" s="148" t="s">
        <v>127</v>
      </c>
    </row>
    <row r="304" spans="2:65" s="13" customFormat="1">
      <c r="B304" s="154"/>
      <c r="D304" s="147" t="s">
        <v>135</v>
      </c>
      <c r="E304" s="155" t="s">
        <v>1</v>
      </c>
      <c r="F304" s="156" t="s">
        <v>138</v>
      </c>
      <c r="H304" s="157">
        <v>290.62</v>
      </c>
      <c r="I304" s="158"/>
      <c r="L304" s="154"/>
      <c r="M304" s="159"/>
      <c r="T304" s="160"/>
      <c r="AT304" s="155" t="s">
        <v>135</v>
      </c>
      <c r="AU304" s="155" t="s">
        <v>83</v>
      </c>
      <c r="AV304" s="13" t="s">
        <v>134</v>
      </c>
      <c r="AW304" s="13" t="s">
        <v>30</v>
      </c>
      <c r="AX304" s="13" t="s">
        <v>81</v>
      </c>
      <c r="AY304" s="155" t="s">
        <v>127</v>
      </c>
    </row>
    <row r="305" spans="2:65" s="1" customFormat="1" ht="16.5" customHeight="1">
      <c r="B305" s="31"/>
      <c r="C305" s="132" t="s">
        <v>343</v>
      </c>
      <c r="D305" s="132" t="s">
        <v>130</v>
      </c>
      <c r="E305" s="133" t="s">
        <v>344</v>
      </c>
      <c r="F305" s="134" t="s">
        <v>345</v>
      </c>
      <c r="G305" s="135" t="s">
        <v>155</v>
      </c>
      <c r="H305" s="136">
        <v>801.91200000000003</v>
      </c>
      <c r="I305" s="137"/>
      <c r="J305" s="138">
        <f>ROUND(I305*H305,2)</f>
        <v>0</v>
      </c>
      <c r="K305" s="139"/>
      <c r="L305" s="31"/>
      <c r="M305" s="140" t="s">
        <v>1</v>
      </c>
      <c r="N305" s="141" t="s">
        <v>38</v>
      </c>
      <c r="P305" s="142">
        <f>O305*H305</f>
        <v>0</v>
      </c>
      <c r="Q305" s="142">
        <v>1.6000000000000001E-4</v>
      </c>
      <c r="R305" s="142">
        <f>Q305*H305</f>
        <v>0.12830592000000002</v>
      </c>
      <c r="S305" s="142">
        <v>0</v>
      </c>
      <c r="T305" s="143">
        <f>S305*H305</f>
        <v>0</v>
      </c>
      <c r="AR305" s="144" t="s">
        <v>134</v>
      </c>
      <c r="AT305" s="144" t="s">
        <v>130</v>
      </c>
      <c r="AU305" s="144" t="s">
        <v>83</v>
      </c>
      <c r="AY305" s="16" t="s">
        <v>127</v>
      </c>
      <c r="BE305" s="145">
        <f>IF(N305="základní",J305,0)</f>
        <v>0</v>
      </c>
      <c r="BF305" s="145">
        <f>IF(N305="snížená",J305,0)</f>
        <v>0</v>
      </c>
      <c r="BG305" s="145">
        <f>IF(N305="zákl. přenesená",J305,0)</f>
        <v>0</v>
      </c>
      <c r="BH305" s="145">
        <f>IF(N305="sníž. přenesená",J305,0)</f>
        <v>0</v>
      </c>
      <c r="BI305" s="145">
        <f>IF(N305="nulová",J305,0)</f>
        <v>0</v>
      </c>
      <c r="BJ305" s="16" t="s">
        <v>81</v>
      </c>
      <c r="BK305" s="145">
        <f>ROUND(I305*H305,2)</f>
        <v>0</v>
      </c>
      <c r="BL305" s="16" t="s">
        <v>134</v>
      </c>
      <c r="BM305" s="144" t="s">
        <v>343</v>
      </c>
    </row>
    <row r="306" spans="2:65" s="14" customFormat="1">
      <c r="B306" s="161"/>
      <c r="D306" s="147" t="s">
        <v>135</v>
      </c>
      <c r="E306" s="162" t="s">
        <v>1</v>
      </c>
      <c r="F306" s="163" t="s">
        <v>206</v>
      </c>
      <c r="H306" s="162" t="s">
        <v>1</v>
      </c>
      <c r="I306" s="164"/>
      <c r="L306" s="161"/>
      <c r="M306" s="165"/>
      <c r="T306" s="166"/>
      <c r="AT306" s="162" t="s">
        <v>135</v>
      </c>
      <c r="AU306" s="162" t="s">
        <v>83</v>
      </c>
      <c r="AV306" s="14" t="s">
        <v>81</v>
      </c>
      <c r="AW306" s="14" t="s">
        <v>30</v>
      </c>
      <c r="AX306" s="14" t="s">
        <v>73</v>
      </c>
      <c r="AY306" s="162" t="s">
        <v>127</v>
      </c>
    </row>
    <row r="307" spans="2:65" s="12" customFormat="1">
      <c r="B307" s="146"/>
      <c r="D307" s="147" t="s">
        <v>135</v>
      </c>
      <c r="E307" s="148" t="s">
        <v>1</v>
      </c>
      <c r="F307" s="149" t="s">
        <v>346</v>
      </c>
      <c r="H307" s="150">
        <v>6.6479999999999997</v>
      </c>
      <c r="I307" s="151"/>
      <c r="L307" s="146"/>
      <c r="M307" s="152"/>
      <c r="T307" s="153"/>
      <c r="AT307" s="148" t="s">
        <v>135</v>
      </c>
      <c r="AU307" s="148" t="s">
        <v>83</v>
      </c>
      <c r="AV307" s="12" t="s">
        <v>83</v>
      </c>
      <c r="AW307" s="12" t="s">
        <v>30</v>
      </c>
      <c r="AX307" s="12" t="s">
        <v>73</v>
      </c>
      <c r="AY307" s="148" t="s">
        <v>127</v>
      </c>
    </row>
    <row r="308" spans="2:65" s="12" customFormat="1">
      <c r="B308" s="146"/>
      <c r="D308" s="147" t="s">
        <v>135</v>
      </c>
      <c r="E308" s="148" t="s">
        <v>1</v>
      </c>
      <c r="F308" s="149" t="s">
        <v>347</v>
      </c>
      <c r="H308" s="150">
        <v>38.987000000000002</v>
      </c>
      <c r="I308" s="151"/>
      <c r="L308" s="146"/>
      <c r="M308" s="152"/>
      <c r="T308" s="153"/>
      <c r="AT308" s="148" t="s">
        <v>135</v>
      </c>
      <c r="AU308" s="148" t="s">
        <v>83</v>
      </c>
      <c r="AV308" s="12" t="s">
        <v>83</v>
      </c>
      <c r="AW308" s="12" t="s">
        <v>30</v>
      </c>
      <c r="AX308" s="12" t="s">
        <v>73</v>
      </c>
      <c r="AY308" s="148" t="s">
        <v>127</v>
      </c>
    </row>
    <row r="309" spans="2:65" s="12" customFormat="1">
      <c r="B309" s="146"/>
      <c r="D309" s="147" t="s">
        <v>135</v>
      </c>
      <c r="E309" s="148" t="s">
        <v>1</v>
      </c>
      <c r="F309" s="149" t="s">
        <v>232</v>
      </c>
      <c r="H309" s="150">
        <v>2</v>
      </c>
      <c r="I309" s="151"/>
      <c r="L309" s="146"/>
      <c r="M309" s="152"/>
      <c r="T309" s="153"/>
      <c r="AT309" s="148" t="s">
        <v>135</v>
      </c>
      <c r="AU309" s="148" t="s">
        <v>83</v>
      </c>
      <c r="AV309" s="12" t="s">
        <v>83</v>
      </c>
      <c r="AW309" s="12" t="s">
        <v>30</v>
      </c>
      <c r="AX309" s="12" t="s">
        <v>73</v>
      </c>
      <c r="AY309" s="148" t="s">
        <v>127</v>
      </c>
    </row>
    <row r="310" spans="2:65" s="12" customFormat="1">
      <c r="B310" s="146"/>
      <c r="D310" s="147" t="s">
        <v>135</v>
      </c>
      <c r="E310" s="148" t="s">
        <v>1</v>
      </c>
      <c r="F310" s="149" t="s">
        <v>348</v>
      </c>
      <c r="H310" s="150">
        <v>26.79</v>
      </c>
      <c r="I310" s="151"/>
      <c r="L310" s="146"/>
      <c r="M310" s="152"/>
      <c r="T310" s="153"/>
      <c r="AT310" s="148" t="s">
        <v>135</v>
      </c>
      <c r="AU310" s="148" t="s">
        <v>83</v>
      </c>
      <c r="AV310" s="12" t="s">
        <v>83</v>
      </c>
      <c r="AW310" s="12" t="s">
        <v>30</v>
      </c>
      <c r="AX310" s="12" t="s">
        <v>73</v>
      </c>
      <c r="AY310" s="148" t="s">
        <v>127</v>
      </c>
    </row>
    <row r="311" spans="2:65" s="12" customFormat="1" ht="20.399999999999999">
      <c r="B311" s="146"/>
      <c r="D311" s="147" t="s">
        <v>135</v>
      </c>
      <c r="E311" s="148" t="s">
        <v>1</v>
      </c>
      <c r="F311" s="149" t="s">
        <v>349</v>
      </c>
      <c r="H311" s="150">
        <v>53.289000000000001</v>
      </c>
      <c r="I311" s="151"/>
      <c r="L311" s="146"/>
      <c r="M311" s="152"/>
      <c r="T311" s="153"/>
      <c r="AT311" s="148" t="s">
        <v>135</v>
      </c>
      <c r="AU311" s="148" t="s">
        <v>83</v>
      </c>
      <c r="AV311" s="12" t="s">
        <v>83</v>
      </c>
      <c r="AW311" s="12" t="s">
        <v>30</v>
      </c>
      <c r="AX311" s="12" t="s">
        <v>73</v>
      </c>
      <c r="AY311" s="148" t="s">
        <v>127</v>
      </c>
    </row>
    <row r="312" spans="2:65" s="12" customFormat="1">
      <c r="B312" s="146"/>
      <c r="D312" s="147" t="s">
        <v>135</v>
      </c>
      <c r="E312" s="148" t="s">
        <v>1</v>
      </c>
      <c r="F312" s="149" t="s">
        <v>350</v>
      </c>
      <c r="H312" s="150">
        <v>79.522999999999996</v>
      </c>
      <c r="I312" s="151"/>
      <c r="L312" s="146"/>
      <c r="M312" s="152"/>
      <c r="T312" s="153"/>
      <c r="AT312" s="148" t="s">
        <v>135</v>
      </c>
      <c r="AU312" s="148" t="s">
        <v>83</v>
      </c>
      <c r="AV312" s="12" t="s">
        <v>83</v>
      </c>
      <c r="AW312" s="12" t="s">
        <v>30</v>
      </c>
      <c r="AX312" s="12" t="s">
        <v>73</v>
      </c>
      <c r="AY312" s="148" t="s">
        <v>127</v>
      </c>
    </row>
    <row r="313" spans="2:65" s="12" customFormat="1">
      <c r="B313" s="146"/>
      <c r="D313" s="147" t="s">
        <v>135</v>
      </c>
      <c r="E313" s="148" t="s">
        <v>1</v>
      </c>
      <c r="F313" s="149" t="s">
        <v>351</v>
      </c>
      <c r="H313" s="150">
        <v>41.853999999999999</v>
      </c>
      <c r="I313" s="151"/>
      <c r="L313" s="146"/>
      <c r="M313" s="152"/>
      <c r="T313" s="153"/>
      <c r="AT313" s="148" t="s">
        <v>135</v>
      </c>
      <c r="AU313" s="148" t="s">
        <v>83</v>
      </c>
      <c r="AV313" s="12" t="s">
        <v>83</v>
      </c>
      <c r="AW313" s="12" t="s">
        <v>30</v>
      </c>
      <c r="AX313" s="12" t="s">
        <v>73</v>
      </c>
      <c r="AY313" s="148" t="s">
        <v>127</v>
      </c>
    </row>
    <row r="314" spans="2:65" s="12" customFormat="1" ht="20.399999999999999">
      <c r="B314" s="146"/>
      <c r="D314" s="147" t="s">
        <v>135</v>
      </c>
      <c r="E314" s="148" t="s">
        <v>1</v>
      </c>
      <c r="F314" s="149" t="s">
        <v>352</v>
      </c>
      <c r="H314" s="150">
        <v>27.346</v>
      </c>
      <c r="I314" s="151"/>
      <c r="L314" s="146"/>
      <c r="M314" s="152"/>
      <c r="T314" s="153"/>
      <c r="AT314" s="148" t="s">
        <v>135</v>
      </c>
      <c r="AU314" s="148" t="s">
        <v>83</v>
      </c>
      <c r="AV314" s="12" t="s">
        <v>83</v>
      </c>
      <c r="AW314" s="12" t="s">
        <v>30</v>
      </c>
      <c r="AX314" s="12" t="s">
        <v>73</v>
      </c>
      <c r="AY314" s="148" t="s">
        <v>127</v>
      </c>
    </row>
    <row r="315" spans="2:65" s="12" customFormat="1">
      <c r="B315" s="146"/>
      <c r="D315" s="147" t="s">
        <v>135</v>
      </c>
      <c r="E315" s="148" t="s">
        <v>1</v>
      </c>
      <c r="F315" s="149" t="s">
        <v>353</v>
      </c>
      <c r="H315" s="150">
        <v>24.829000000000001</v>
      </c>
      <c r="I315" s="151"/>
      <c r="L315" s="146"/>
      <c r="M315" s="152"/>
      <c r="T315" s="153"/>
      <c r="AT315" s="148" t="s">
        <v>135</v>
      </c>
      <c r="AU315" s="148" t="s">
        <v>83</v>
      </c>
      <c r="AV315" s="12" t="s">
        <v>83</v>
      </c>
      <c r="AW315" s="12" t="s">
        <v>30</v>
      </c>
      <c r="AX315" s="12" t="s">
        <v>73</v>
      </c>
      <c r="AY315" s="148" t="s">
        <v>127</v>
      </c>
    </row>
    <row r="316" spans="2:65" s="12" customFormat="1" ht="20.399999999999999">
      <c r="B316" s="146"/>
      <c r="D316" s="147" t="s">
        <v>135</v>
      </c>
      <c r="E316" s="148" t="s">
        <v>1</v>
      </c>
      <c r="F316" s="149" t="s">
        <v>354</v>
      </c>
      <c r="H316" s="150">
        <v>23.875</v>
      </c>
      <c r="I316" s="151"/>
      <c r="L316" s="146"/>
      <c r="M316" s="152"/>
      <c r="T316" s="153"/>
      <c r="AT316" s="148" t="s">
        <v>135</v>
      </c>
      <c r="AU316" s="148" t="s">
        <v>83</v>
      </c>
      <c r="AV316" s="12" t="s">
        <v>83</v>
      </c>
      <c r="AW316" s="12" t="s">
        <v>30</v>
      </c>
      <c r="AX316" s="12" t="s">
        <v>73</v>
      </c>
      <c r="AY316" s="148" t="s">
        <v>127</v>
      </c>
    </row>
    <row r="317" spans="2:65" s="12" customFormat="1" ht="20.399999999999999">
      <c r="B317" s="146"/>
      <c r="D317" s="147" t="s">
        <v>135</v>
      </c>
      <c r="E317" s="148" t="s">
        <v>1</v>
      </c>
      <c r="F317" s="149" t="s">
        <v>355</v>
      </c>
      <c r="H317" s="150">
        <v>15.62</v>
      </c>
      <c r="I317" s="151"/>
      <c r="L317" s="146"/>
      <c r="M317" s="152"/>
      <c r="T317" s="153"/>
      <c r="AT317" s="148" t="s">
        <v>135</v>
      </c>
      <c r="AU317" s="148" t="s">
        <v>83</v>
      </c>
      <c r="AV317" s="12" t="s">
        <v>83</v>
      </c>
      <c r="AW317" s="12" t="s">
        <v>30</v>
      </c>
      <c r="AX317" s="12" t="s">
        <v>73</v>
      </c>
      <c r="AY317" s="148" t="s">
        <v>127</v>
      </c>
    </row>
    <row r="318" spans="2:65" s="12" customFormat="1">
      <c r="B318" s="146"/>
      <c r="D318" s="147" t="s">
        <v>135</v>
      </c>
      <c r="E318" s="148" t="s">
        <v>1</v>
      </c>
      <c r="F318" s="149" t="s">
        <v>356</v>
      </c>
      <c r="H318" s="150">
        <v>30.991</v>
      </c>
      <c r="I318" s="151"/>
      <c r="L318" s="146"/>
      <c r="M318" s="152"/>
      <c r="T318" s="153"/>
      <c r="AT318" s="148" t="s">
        <v>135</v>
      </c>
      <c r="AU318" s="148" t="s">
        <v>83</v>
      </c>
      <c r="AV318" s="12" t="s">
        <v>83</v>
      </c>
      <c r="AW318" s="12" t="s">
        <v>30</v>
      </c>
      <c r="AX318" s="12" t="s">
        <v>73</v>
      </c>
      <c r="AY318" s="148" t="s">
        <v>127</v>
      </c>
    </row>
    <row r="319" spans="2:65" s="14" customFormat="1">
      <c r="B319" s="161"/>
      <c r="D319" s="147" t="s">
        <v>135</v>
      </c>
      <c r="E319" s="162" t="s">
        <v>1</v>
      </c>
      <c r="F319" s="163" t="s">
        <v>242</v>
      </c>
      <c r="H319" s="162" t="s">
        <v>1</v>
      </c>
      <c r="I319" s="164"/>
      <c r="L319" s="161"/>
      <c r="M319" s="165"/>
      <c r="T319" s="166"/>
      <c r="AT319" s="162" t="s">
        <v>135</v>
      </c>
      <c r="AU319" s="162" t="s">
        <v>83</v>
      </c>
      <c r="AV319" s="14" t="s">
        <v>81</v>
      </c>
      <c r="AW319" s="14" t="s">
        <v>30</v>
      </c>
      <c r="AX319" s="14" t="s">
        <v>73</v>
      </c>
      <c r="AY319" s="162" t="s">
        <v>127</v>
      </c>
    </row>
    <row r="320" spans="2:65" s="12" customFormat="1" ht="20.399999999999999">
      <c r="B320" s="146"/>
      <c r="D320" s="147" t="s">
        <v>135</v>
      </c>
      <c r="E320" s="148" t="s">
        <v>1</v>
      </c>
      <c r="F320" s="149" t="s">
        <v>357</v>
      </c>
      <c r="H320" s="150">
        <v>54.680999999999997</v>
      </c>
      <c r="I320" s="151"/>
      <c r="L320" s="146"/>
      <c r="M320" s="152"/>
      <c r="T320" s="153"/>
      <c r="AT320" s="148" t="s">
        <v>135</v>
      </c>
      <c r="AU320" s="148" t="s">
        <v>83</v>
      </c>
      <c r="AV320" s="12" t="s">
        <v>83</v>
      </c>
      <c r="AW320" s="12" t="s">
        <v>30</v>
      </c>
      <c r="AX320" s="12" t="s">
        <v>73</v>
      </c>
      <c r="AY320" s="148" t="s">
        <v>127</v>
      </c>
    </row>
    <row r="321" spans="2:65" s="12" customFormat="1">
      <c r="B321" s="146"/>
      <c r="D321" s="147" t="s">
        <v>135</v>
      </c>
      <c r="E321" s="148" t="s">
        <v>1</v>
      </c>
      <c r="F321" s="149" t="s">
        <v>358</v>
      </c>
      <c r="H321" s="150">
        <v>12.754</v>
      </c>
      <c r="I321" s="151"/>
      <c r="L321" s="146"/>
      <c r="M321" s="152"/>
      <c r="T321" s="153"/>
      <c r="AT321" s="148" t="s">
        <v>135</v>
      </c>
      <c r="AU321" s="148" t="s">
        <v>83</v>
      </c>
      <c r="AV321" s="12" t="s">
        <v>83</v>
      </c>
      <c r="AW321" s="12" t="s">
        <v>30</v>
      </c>
      <c r="AX321" s="12" t="s">
        <v>73</v>
      </c>
      <c r="AY321" s="148" t="s">
        <v>127</v>
      </c>
    </row>
    <row r="322" spans="2:65" s="12" customFormat="1">
      <c r="B322" s="146"/>
      <c r="D322" s="147" t="s">
        <v>135</v>
      </c>
      <c r="E322" s="148" t="s">
        <v>1</v>
      </c>
      <c r="F322" s="149" t="s">
        <v>359</v>
      </c>
      <c r="H322" s="150">
        <v>28.609000000000002</v>
      </c>
      <c r="I322" s="151"/>
      <c r="L322" s="146"/>
      <c r="M322" s="152"/>
      <c r="T322" s="153"/>
      <c r="AT322" s="148" t="s">
        <v>135</v>
      </c>
      <c r="AU322" s="148" t="s">
        <v>83</v>
      </c>
      <c r="AV322" s="12" t="s">
        <v>83</v>
      </c>
      <c r="AW322" s="12" t="s">
        <v>30</v>
      </c>
      <c r="AX322" s="12" t="s">
        <v>73</v>
      </c>
      <c r="AY322" s="148" t="s">
        <v>127</v>
      </c>
    </row>
    <row r="323" spans="2:65" s="12" customFormat="1">
      <c r="B323" s="146"/>
      <c r="D323" s="147" t="s">
        <v>135</v>
      </c>
      <c r="E323" s="148" t="s">
        <v>1</v>
      </c>
      <c r="F323" s="149" t="s">
        <v>360</v>
      </c>
      <c r="H323" s="150">
        <v>43.351999999999997</v>
      </c>
      <c r="I323" s="151"/>
      <c r="L323" s="146"/>
      <c r="M323" s="152"/>
      <c r="T323" s="153"/>
      <c r="AT323" s="148" t="s">
        <v>135</v>
      </c>
      <c r="AU323" s="148" t="s">
        <v>83</v>
      </c>
      <c r="AV323" s="12" t="s">
        <v>83</v>
      </c>
      <c r="AW323" s="12" t="s">
        <v>30</v>
      </c>
      <c r="AX323" s="12" t="s">
        <v>73</v>
      </c>
      <c r="AY323" s="148" t="s">
        <v>127</v>
      </c>
    </row>
    <row r="324" spans="2:65" s="12" customFormat="1">
      <c r="B324" s="146"/>
      <c r="D324" s="147" t="s">
        <v>135</v>
      </c>
      <c r="E324" s="148" t="s">
        <v>1</v>
      </c>
      <c r="F324" s="149" t="s">
        <v>361</v>
      </c>
      <c r="H324" s="150">
        <v>16.114999999999998</v>
      </c>
      <c r="I324" s="151"/>
      <c r="L324" s="146"/>
      <c r="M324" s="152"/>
      <c r="T324" s="153"/>
      <c r="AT324" s="148" t="s">
        <v>135</v>
      </c>
      <c r="AU324" s="148" t="s">
        <v>83</v>
      </c>
      <c r="AV324" s="12" t="s">
        <v>83</v>
      </c>
      <c r="AW324" s="12" t="s">
        <v>30</v>
      </c>
      <c r="AX324" s="12" t="s">
        <v>73</v>
      </c>
      <c r="AY324" s="148" t="s">
        <v>127</v>
      </c>
    </row>
    <row r="325" spans="2:65" s="12" customFormat="1">
      <c r="B325" s="146"/>
      <c r="D325" s="147" t="s">
        <v>135</v>
      </c>
      <c r="E325" s="148" t="s">
        <v>1</v>
      </c>
      <c r="F325" s="149" t="s">
        <v>362</v>
      </c>
      <c r="H325" s="150">
        <v>30.991</v>
      </c>
      <c r="I325" s="151"/>
      <c r="L325" s="146"/>
      <c r="M325" s="152"/>
      <c r="T325" s="153"/>
      <c r="AT325" s="148" t="s">
        <v>135</v>
      </c>
      <c r="AU325" s="148" t="s">
        <v>83</v>
      </c>
      <c r="AV325" s="12" t="s">
        <v>83</v>
      </c>
      <c r="AW325" s="12" t="s">
        <v>30</v>
      </c>
      <c r="AX325" s="12" t="s">
        <v>73</v>
      </c>
      <c r="AY325" s="148" t="s">
        <v>127</v>
      </c>
    </row>
    <row r="326" spans="2:65" s="12" customFormat="1" ht="20.399999999999999">
      <c r="B326" s="146"/>
      <c r="D326" s="147" t="s">
        <v>135</v>
      </c>
      <c r="E326" s="148" t="s">
        <v>1</v>
      </c>
      <c r="F326" s="149" t="s">
        <v>363</v>
      </c>
      <c r="H326" s="150">
        <v>23.03</v>
      </c>
      <c r="I326" s="151"/>
      <c r="L326" s="146"/>
      <c r="M326" s="152"/>
      <c r="T326" s="153"/>
      <c r="AT326" s="148" t="s">
        <v>135</v>
      </c>
      <c r="AU326" s="148" t="s">
        <v>83</v>
      </c>
      <c r="AV326" s="12" t="s">
        <v>83</v>
      </c>
      <c r="AW326" s="12" t="s">
        <v>30</v>
      </c>
      <c r="AX326" s="12" t="s">
        <v>73</v>
      </c>
      <c r="AY326" s="148" t="s">
        <v>127</v>
      </c>
    </row>
    <row r="327" spans="2:65" s="12" customFormat="1" ht="20.399999999999999">
      <c r="B327" s="146"/>
      <c r="D327" s="147" t="s">
        <v>135</v>
      </c>
      <c r="E327" s="148" t="s">
        <v>1</v>
      </c>
      <c r="F327" s="149" t="s">
        <v>364</v>
      </c>
      <c r="H327" s="150">
        <v>8.5500000000000007</v>
      </c>
      <c r="I327" s="151"/>
      <c r="L327" s="146"/>
      <c r="M327" s="152"/>
      <c r="T327" s="153"/>
      <c r="AT327" s="148" t="s">
        <v>135</v>
      </c>
      <c r="AU327" s="148" t="s">
        <v>83</v>
      </c>
      <c r="AV327" s="12" t="s">
        <v>83</v>
      </c>
      <c r="AW327" s="12" t="s">
        <v>30</v>
      </c>
      <c r="AX327" s="12" t="s">
        <v>73</v>
      </c>
      <c r="AY327" s="148" t="s">
        <v>127</v>
      </c>
    </row>
    <row r="328" spans="2:65" s="12" customFormat="1" ht="20.399999999999999">
      <c r="B328" s="146"/>
      <c r="D328" s="147" t="s">
        <v>135</v>
      </c>
      <c r="E328" s="148" t="s">
        <v>1</v>
      </c>
      <c r="F328" s="149" t="s">
        <v>365</v>
      </c>
      <c r="H328" s="150">
        <v>38.277000000000001</v>
      </c>
      <c r="I328" s="151"/>
      <c r="L328" s="146"/>
      <c r="M328" s="152"/>
      <c r="T328" s="153"/>
      <c r="AT328" s="148" t="s">
        <v>135</v>
      </c>
      <c r="AU328" s="148" t="s">
        <v>83</v>
      </c>
      <c r="AV328" s="12" t="s">
        <v>83</v>
      </c>
      <c r="AW328" s="12" t="s">
        <v>30</v>
      </c>
      <c r="AX328" s="12" t="s">
        <v>73</v>
      </c>
      <c r="AY328" s="148" t="s">
        <v>127</v>
      </c>
    </row>
    <row r="329" spans="2:65" s="12" customFormat="1">
      <c r="B329" s="146"/>
      <c r="D329" s="147" t="s">
        <v>135</v>
      </c>
      <c r="E329" s="148" t="s">
        <v>1</v>
      </c>
      <c r="F329" s="149" t="s">
        <v>366</v>
      </c>
      <c r="H329" s="150">
        <v>40.353999999999999</v>
      </c>
      <c r="I329" s="151"/>
      <c r="L329" s="146"/>
      <c r="M329" s="152"/>
      <c r="T329" s="153"/>
      <c r="AT329" s="148" t="s">
        <v>135</v>
      </c>
      <c r="AU329" s="148" t="s">
        <v>83</v>
      </c>
      <c r="AV329" s="12" t="s">
        <v>83</v>
      </c>
      <c r="AW329" s="12" t="s">
        <v>30</v>
      </c>
      <c r="AX329" s="12" t="s">
        <v>73</v>
      </c>
      <c r="AY329" s="148" t="s">
        <v>127</v>
      </c>
    </row>
    <row r="330" spans="2:65" s="12" customFormat="1">
      <c r="B330" s="146"/>
      <c r="D330" s="147" t="s">
        <v>135</v>
      </c>
      <c r="E330" s="148" t="s">
        <v>1</v>
      </c>
      <c r="F330" s="149" t="s">
        <v>367</v>
      </c>
      <c r="H330" s="150">
        <v>59.402999999999999</v>
      </c>
      <c r="I330" s="151"/>
      <c r="L330" s="146"/>
      <c r="M330" s="152"/>
      <c r="T330" s="153"/>
      <c r="AT330" s="148" t="s">
        <v>135</v>
      </c>
      <c r="AU330" s="148" t="s">
        <v>83</v>
      </c>
      <c r="AV330" s="12" t="s">
        <v>83</v>
      </c>
      <c r="AW330" s="12" t="s">
        <v>30</v>
      </c>
      <c r="AX330" s="12" t="s">
        <v>73</v>
      </c>
      <c r="AY330" s="148" t="s">
        <v>127</v>
      </c>
    </row>
    <row r="331" spans="2:65" s="14" customFormat="1">
      <c r="B331" s="161"/>
      <c r="D331" s="147" t="s">
        <v>135</v>
      </c>
      <c r="E331" s="162" t="s">
        <v>1</v>
      </c>
      <c r="F331" s="163" t="s">
        <v>210</v>
      </c>
      <c r="H331" s="162" t="s">
        <v>1</v>
      </c>
      <c r="I331" s="164"/>
      <c r="L331" s="161"/>
      <c r="M331" s="165"/>
      <c r="T331" s="166"/>
      <c r="AT331" s="162" t="s">
        <v>135</v>
      </c>
      <c r="AU331" s="162" t="s">
        <v>83</v>
      </c>
      <c r="AV331" s="14" t="s">
        <v>81</v>
      </c>
      <c r="AW331" s="14" t="s">
        <v>30</v>
      </c>
      <c r="AX331" s="14" t="s">
        <v>73</v>
      </c>
      <c r="AY331" s="162" t="s">
        <v>127</v>
      </c>
    </row>
    <row r="332" spans="2:65" s="12" customFormat="1">
      <c r="B332" s="146"/>
      <c r="D332" s="147" t="s">
        <v>135</v>
      </c>
      <c r="E332" s="148" t="s">
        <v>1</v>
      </c>
      <c r="F332" s="149" t="s">
        <v>368</v>
      </c>
      <c r="H332" s="150">
        <v>38.28</v>
      </c>
      <c r="I332" s="151"/>
      <c r="L332" s="146"/>
      <c r="M332" s="152"/>
      <c r="T332" s="153"/>
      <c r="AT332" s="148" t="s">
        <v>135</v>
      </c>
      <c r="AU332" s="148" t="s">
        <v>83</v>
      </c>
      <c r="AV332" s="12" t="s">
        <v>83</v>
      </c>
      <c r="AW332" s="12" t="s">
        <v>30</v>
      </c>
      <c r="AX332" s="12" t="s">
        <v>73</v>
      </c>
      <c r="AY332" s="148" t="s">
        <v>127</v>
      </c>
    </row>
    <row r="333" spans="2:65" s="12" customFormat="1">
      <c r="B333" s="146"/>
      <c r="D333" s="147" t="s">
        <v>135</v>
      </c>
      <c r="E333" s="148" t="s">
        <v>1</v>
      </c>
      <c r="F333" s="149" t="s">
        <v>369</v>
      </c>
      <c r="H333" s="150">
        <v>35.764000000000003</v>
      </c>
      <c r="I333" s="151"/>
      <c r="L333" s="146"/>
      <c r="M333" s="152"/>
      <c r="T333" s="153"/>
      <c r="AT333" s="148" t="s">
        <v>135</v>
      </c>
      <c r="AU333" s="148" t="s">
        <v>83</v>
      </c>
      <c r="AV333" s="12" t="s">
        <v>83</v>
      </c>
      <c r="AW333" s="12" t="s">
        <v>30</v>
      </c>
      <c r="AX333" s="12" t="s">
        <v>73</v>
      </c>
      <c r="AY333" s="148" t="s">
        <v>127</v>
      </c>
    </row>
    <row r="334" spans="2:65" s="13" customFormat="1">
      <c r="B334" s="154"/>
      <c r="D334" s="147" t="s">
        <v>135</v>
      </c>
      <c r="E334" s="155" t="s">
        <v>1</v>
      </c>
      <c r="F334" s="156" t="s">
        <v>138</v>
      </c>
      <c r="H334" s="157">
        <v>801.91199999999992</v>
      </c>
      <c r="I334" s="158"/>
      <c r="L334" s="154"/>
      <c r="M334" s="159"/>
      <c r="T334" s="160"/>
      <c r="AT334" s="155" t="s">
        <v>135</v>
      </c>
      <c r="AU334" s="155" t="s">
        <v>83</v>
      </c>
      <c r="AV334" s="13" t="s">
        <v>134</v>
      </c>
      <c r="AW334" s="13" t="s">
        <v>30</v>
      </c>
      <c r="AX334" s="13" t="s">
        <v>81</v>
      </c>
      <c r="AY334" s="155" t="s">
        <v>127</v>
      </c>
    </row>
    <row r="335" spans="2:65" s="1" customFormat="1" ht="24.15" customHeight="1">
      <c r="B335" s="31"/>
      <c r="C335" s="132" t="s">
        <v>370</v>
      </c>
      <c r="D335" s="132" t="s">
        <v>130</v>
      </c>
      <c r="E335" s="133" t="s">
        <v>371</v>
      </c>
      <c r="F335" s="134" t="s">
        <v>372</v>
      </c>
      <c r="G335" s="135" t="s">
        <v>155</v>
      </c>
      <c r="H335" s="136">
        <v>350</v>
      </c>
      <c r="I335" s="137"/>
      <c r="J335" s="138">
        <f>ROUND(I335*H335,2)</f>
        <v>0</v>
      </c>
      <c r="K335" s="139"/>
      <c r="L335" s="31"/>
      <c r="M335" s="140" t="s">
        <v>1</v>
      </c>
      <c r="N335" s="141" t="s">
        <v>38</v>
      </c>
      <c r="P335" s="142">
        <f>O335*H335</f>
        <v>0</v>
      </c>
      <c r="Q335" s="142">
        <v>2.0000000000000002E-5</v>
      </c>
      <c r="R335" s="142">
        <f>Q335*H335</f>
        <v>7.0000000000000001E-3</v>
      </c>
      <c r="S335" s="142">
        <v>0</v>
      </c>
      <c r="T335" s="143">
        <f>S335*H335</f>
        <v>0</v>
      </c>
      <c r="AR335" s="144" t="s">
        <v>134</v>
      </c>
      <c r="AT335" s="144" t="s">
        <v>130</v>
      </c>
      <c r="AU335" s="144" t="s">
        <v>83</v>
      </c>
      <c r="AY335" s="16" t="s">
        <v>127</v>
      </c>
      <c r="BE335" s="145">
        <f>IF(N335="základní",J335,0)</f>
        <v>0</v>
      </c>
      <c r="BF335" s="145">
        <f>IF(N335="snížená",J335,0)</f>
        <v>0</v>
      </c>
      <c r="BG335" s="145">
        <f>IF(N335="zákl. přenesená",J335,0)</f>
        <v>0</v>
      </c>
      <c r="BH335" s="145">
        <f>IF(N335="sníž. přenesená",J335,0)</f>
        <v>0</v>
      </c>
      <c r="BI335" s="145">
        <f>IF(N335="nulová",J335,0)</f>
        <v>0</v>
      </c>
      <c r="BJ335" s="16" t="s">
        <v>81</v>
      </c>
      <c r="BK335" s="145">
        <f>ROUND(I335*H335,2)</f>
        <v>0</v>
      </c>
      <c r="BL335" s="16" t="s">
        <v>134</v>
      </c>
      <c r="BM335" s="144" t="s">
        <v>370</v>
      </c>
    </row>
    <row r="336" spans="2:65" s="12" customFormat="1">
      <c r="B336" s="146"/>
      <c r="D336" s="147" t="s">
        <v>135</v>
      </c>
      <c r="E336" s="148" t="s">
        <v>1</v>
      </c>
      <c r="F336" s="149" t="s">
        <v>373</v>
      </c>
      <c r="H336" s="150">
        <v>350</v>
      </c>
      <c r="I336" s="151"/>
      <c r="L336" s="146"/>
      <c r="M336" s="152"/>
      <c r="T336" s="153"/>
      <c r="AT336" s="148" t="s">
        <v>135</v>
      </c>
      <c r="AU336" s="148" t="s">
        <v>83</v>
      </c>
      <c r="AV336" s="12" t="s">
        <v>83</v>
      </c>
      <c r="AW336" s="12" t="s">
        <v>30</v>
      </c>
      <c r="AX336" s="12" t="s">
        <v>81</v>
      </c>
      <c r="AY336" s="148" t="s">
        <v>127</v>
      </c>
    </row>
    <row r="337" spans="2:65" s="1" customFormat="1" ht="24.15" customHeight="1">
      <c r="B337" s="31"/>
      <c r="C337" s="132" t="s">
        <v>374</v>
      </c>
      <c r="D337" s="132" t="s">
        <v>130</v>
      </c>
      <c r="E337" s="133" t="s">
        <v>375</v>
      </c>
      <c r="F337" s="134" t="s">
        <v>376</v>
      </c>
      <c r="G337" s="135" t="s">
        <v>155</v>
      </c>
      <c r="H337" s="136">
        <v>382</v>
      </c>
      <c r="I337" s="137"/>
      <c r="J337" s="138">
        <f>ROUND(I337*H337,2)</f>
        <v>0</v>
      </c>
      <c r="K337" s="139"/>
      <c r="L337" s="31"/>
      <c r="M337" s="140" t="s">
        <v>1</v>
      </c>
      <c r="N337" s="141" t="s">
        <v>38</v>
      </c>
      <c r="P337" s="142">
        <f>O337*H337</f>
        <v>0</v>
      </c>
      <c r="Q337" s="142">
        <v>3.5E-4</v>
      </c>
      <c r="R337" s="142">
        <f>Q337*H337</f>
        <v>0.13369999999999999</v>
      </c>
      <c r="S337" s="142">
        <v>0</v>
      </c>
      <c r="T337" s="143">
        <f>S337*H337</f>
        <v>0</v>
      </c>
      <c r="AR337" s="144" t="s">
        <v>134</v>
      </c>
      <c r="AT337" s="144" t="s">
        <v>130</v>
      </c>
      <c r="AU337" s="144" t="s">
        <v>83</v>
      </c>
      <c r="AY337" s="16" t="s">
        <v>127</v>
      </c>
      <c r="BE337" s="145">
        <f>IF(N337="základní",J337,0)</f>
        <v>0</v>
      </c>
      <c r="BF337" s="145">
        <f>IF(N337="snížená",J337,0)</f>
        <v>0</v>
      </c>
      <c r="BG337" s="145">
        <f>IF(N337="zákl. přenesená",J337,0)</f>
        <v>0</v>
      </c>
      <c r="BH337" s="145">
        <f>IF(N337="sníž. přenesená",J337,0)</f>
        <v>0</v>
      </c>
      <c r="BI337" s="145">
        <f>IF(N337="nulová",J337,0)</f>
        <v>0</v>
      </c>
      <c r="BJ337" s="16" t="s">
        <v>81</v>
      </c>
      <c r="BK337" s="145">
        <f>ROUND(I337*H337,2)</f>
        <v>0</v>
      </c>
      <c r="BL337" s="16" t="s">
        <v>134</v>
      </c>
      <c r="BM337" s="144" t="s">
        <v>374</v>
      </c>
    </row>
    <row r="338" spans="2:65" s="11" customFormat="1" ht="25.95" customHeight="1">
      <c r="B338" s="120"/>
      <c r="D338" s="121" t="s">
        <v>72</v>
      </c>
      <c r="E338" s="122" t="s">
        <v>126</v>
      </c>
      <c r="F338" s="122" t="s">
        <v>126</v>
      </c>
      <c r="I338" s="123"/>
      <c r="J338" s="124">
        <f>BK338</f>
        <v>0</v>
      </c>
      <c r="L338" s="120"/>
      <c r="M338" s="125"/>
      <c r="P338" s="126">
        <f>P339+P347</f>
        <v>0</v>
      </c>
      <c r="R338" s="126">
        <f>R339+R347</f>
        <v>0</v>
      </c>
      <c r="T338" s="127">
        <f>T339+T347</f>
        <v>0</v>
      </c>
      <c r="AR338" s="121" t="s">
        <v>81</v>
      </c>
      <c r="AT338" s="128" t="s">
        <v>72</v>
      </c>
      <c r="AU338" s="128" t="s">
        <v>73</v>
      </c>
      <c r="AY338" s="121" t="s">
        <v>127</v>
      </c>
      <c r="BK338" s="129">
        <f>BK339+BK347</f>
        <v>0</v>
      </c>
    </row>
    <row r="339" spans="2:65" s="11" customFormat="1" ht="22.95" customHeight="1">
      <c r="B339" s="120"/>
      <c r="D339" s="121" t="s">
        <v>72</v>
      </c>
      <c r="E339" s="130" t="s">
        <v>377</v>
      </c>
      <c r="F339" s="130" t="s">
        <v>378</v>
      </c>
      <c r="I339" s="123"/>
      <c r="J339" s="131">
        <f>BK339</f>
        <v>0</v>
      </c>
      <c r="L339" s="120"/>
      <c r="M339" s="125"/>
      <c r="P339" s="126">
        <f>SUM(P340:P346)</f>
        <v>0</v>
      </c>
      <c r="R339" s="126">
        <f>SUM(R340:R346)</f>
        <v>0</v>
      </c>
      <c r="T339" s="127">
        <f>SUM(T340:T346)</f>
        <v>0</v>
      </c>
      <c r="AR339" s="121" t="s">
        <v>81</v>
      </c>
      <c r="AT339" s="128" t="s">
        <v>72</v>
      </c>
      <c r="AU339" s="128" t="s">
        <v>81</v>
      </c>
      <c r="AY339" s="121" t="s">
        <v>127</v>
      </c>
      <c r="BK339" s="129">
        <f>SUM(BK340:BK346)</f>
        <v>0</v>
      </c>
    </row>
    <row r="340" spans="2:65" s="1" customFormat="1" ht="21.75" customHeight="1">
      <c r="B340" s="31"/>
      <c r="C340" s="132" t="s">
        <v>379</v>
      </c>
      <c r="D340" s="132" t="s">
        <v>130</v>
      </c>
      <c r="E340" s="133" t="s">
        <v>380</v>
      </c>
      <c r="F340" s="134" t="s">
        <v>381</v>
      </c>
      <c r="G340" s="135" t="s">
        <v>309</v>
      </c>
      <c r="H340" s="136">
        <v>0.66300000000000003</v>
      </c>
      <c r="I340" s="137"/>
      <c r="J340" s="138">
        <f t="shared" ref="J340:J346" si="0">ROUND(I340*H340,2)</f>
        <v>0</v>
      </c>
      <c r="K340" s="139"/>
      <c r="L340" s="31"/>
      <c r="M340" s="140" t="s">
        <v>1</v>
      </c>
      <c r="N340" s="141" t="s">
        <v>38</v>
      </c>
      <c r="P340" s="142">
        <f t="shared" ref="P340:P346" si="1">O340*H340</f>
        <v>0</v>
      </c>
      <c r="Q340" s="142">
        <v>0</v>
      </c>
      <c r="R340" s="142">
        <f t="shared" ref="R340:R346" si="2">Q340*H340</f>
        <v>0</v>
      </c>
      <c r="S340" s="142">
        <v>0</v>
      </c>
      <c r="T340" s="143">
        <f t="shared" ref="T340:T346" si="3">S340*H340</f>
        <v>0</v>
      </c>
      <c r="AR340" s="144" t="s">
        <v>134</v>
      </c>
      <c r="AT340" s="144" t="s">
        <v>130</v>
      </c>
      <c r="AU340" s="144" t="s">
        <v>83</v>
      </c>
      <c r="AY340" s="16" t="s">
        <v>127</v>
      </c>
      <c r="BE340" s="145">
        <f t="shared" ref="BE340:BE346" si="4">IF(N340="základní",J340,0)</f>
        <v>0</v>
      </c>
      <c r="BF340" s="145">
        <f t="shared" ref="BF340:BF346" si="5">IF(N340="snížená",J340,0)</f>
        <v>0</v>
      </c>
      <c r="BG340" s="145">
        <f t="shared" ref="BG340:BG346" si="6">IF(N340="zákl. přenesená",J340,0)</f>
        <v>0</v>
      </c>
      <c r="BH340" s="145">
        <f t="shared" ref="BH340:BH346" si="7">IF(N340="sníž. přenesená",J340,0)</f>
        <v>0</v>
      </c>
      <c r="BI340" s="145">
        <f t="shared" ref="BI340:BI346" si="8">IF(N340="nulová",J340,0)</f>
        <v>0</v>
      </c>
      <c r="BJ340" s="16" t="s">
        <v>81</v>
      </c>
      <c r="BK340" s="145">
        <f t="shared" ref="BK340:BK346" si="9">ROUND(I340*H340,2)</f>
        <v>0</v>
      </c>
      <c r="BL340" s="16" t="s">
        <v>134</v>
      </c>
      <c r="BM340" s="144" t="s">
        <v>379</v>
      </c>
    </row>
    <row r="341" spans="2:65" s="1" customFormat="1" ht="16.5" customHeight="1">
      <c r="B341" s="31"/>
      <c r="C341" s="132" t="s">
        <v>382</v>
      </c>
      <c r="D341" s="132" t="s">
        <v>130</v>
      </c>
      <c r="E341" s="133" t="s">
        <v>383</v>
      </c>
      <c r="F341" s="134" t="s">
        <v>384</v>
      </c>
      <c r="G341" s="135" t="s">
        <v>309</v>
      </c>
      <c r="H341" s="136">
        <v>0.66300000000000003</v>
      </c>
      <c r="I341" s="137"/>
      <c r="J341" s="138">
        <f t="shared" si="0"/>
        <v>0</v>
      </c>
      <c r="K341" s="139"/>
      <c r="L341" s="31"/>
      <c r="M341" s="140" t="s">
        <v>1</v>
      </c>
      <c r="N341" s="141" t="s">
        <v>38</v>
      </c>
      <c r="P341" s="142">
        <f t="shared" si="1"/>
        <v>0</v>
      </c>
      <c r="Q341" s="142">
        <v>0</v>
      </c>
      <c r="R341" s="142">
        <f t="shared" si="2"/>
        <v>0</v>
      </c>
      <c r="S341" s="142">
        <v>0</v>
      </c>
      <c r="T341" s="143">
        <f t="shared" si="3"/>
        <v>0</v>
      </c>
      <c r="AR341" s="144" t="s">
        <v>134</v>
      </c>
      <c r="AT341" s="144" t="s">
        <v>130</v>
      </c>
      <c r="AU341" s="144" t="s">
        <v>83</v>
      </c>
      <c r="AY341" s="16" t="s">
        <v>127</v>
      </c>
      <c r="BE341" s="145">
        <f t="shared" si="4"/>
        <v>0</v>
      </c>
      <c r="BF341" s="145">
        <f t="shared" si="5"/>
        <v>0</v>
      </c>
      <c r="BG341" s="145">
        <f t="shared" si="6"/>
        <v>0</v>
      </c>
      <c r="BH341" s="145">
        <f t="shared" si="7"/>
        <v>0</v>
      </c>
      <c r="BI341" s="145">
        <f t="shared" si="8"/>
        <v>0</v>
      </c>
      <c r="BJ341" s="16" t="s">
        <v>81</v>
      </c>
      <c r="BK341" s="145">
        <f t="shared" si="9"/>
        <v>0</v>
      </c>
      <c r="BL341" s="16" t="s">
        <v>134</v>
      </c>
      <c r="BM341" s="144" t="s">
        <v>382</v>
      </c>
    </row>
    <row r="342" spans="2:65" s="1" customFormat="1" ht="21.75" customHeight="1">
      <c r="B342" s="31"/>
      <c r="C342" s="132" t="s">
        <v>385</v>
      </c>
      <c r="D342" s="132" t="s">
        <v>130</v>
      </c>
      <c r="E342" s="133" t="s">
        <v>386</v>
      </c>
      <c r="F342" s="134" t="s">
        <v>387</v>
      </c>
      <c r="G342" s="135" t="s">
        <v>309</v>
      </c>
      <c r="H342" s="136">
        <v>0.66300000000000003</v>
      </c>
      <c r="I342" s="137"/>
      <c r="J342" s="138">
        <f t="shared" si="0"/>
        <v>0</v>
      </c>
      <c r="K342" s="139"/>
      <c r="L342" s="31"/>
      <c r="M342" s="140" t="s">
        <v>1</v>
      </c>
      <c r="N342" s="141" t="s">
        <v>38</v>
      </c>
      <c r="P342" s="142">
        <f t="shared" si="1"/>
        <v>0</v>
      </c>
      <c r="Q342" s="142">
        <v>0</v>
      </c>
      <c r="R342" s="142">
        <f t="shared" si="2"/>
        <v>0</v>
      </c>
      <c r="S342" s="142">
        <v>0</v>
      </c>
      <c r="T342" s="143">
        <f t="shared" si="3"/>
        <v>0</v>
      </c>
      <c r="AR342" s="144" t="s">
        <v>134</v>
      </c>
      <c r="AT342" s="144" t="s">
        <v>130</v>
      </c>
      <c r="AU342" s="144" t="s">
        <v>83</v>
      </c>
      <c r="AY342" s="16" t="s">
        <v>127</v>
      </c>
      <c r="BE342" s="145">
        <f t="shared" si="4"/>
        <v>0</v>
      </c>
      <c r="BF342" s="145">
        <f t="shared" si="5"/>
        <v>0</v>
      </c>
      <c r="BG342" s="145">
        <f t="shared" si="6"/>
        <v>0</v>
      </c>
      <c r="BH342" s="145">
        <f t="shared" si="7"/>
        <v>0</v>
      </c>
      <c r="BI342" s="145">
        <f t="shared" si="8"/>
        <v>0</v>
      </c>
      <c r="BJ342" s="16" t="s">
        <v>81</v>
      </c>
      <c r="BK342" s="145">
        <f t="shared" si="9"/>
        <v>0</v>
      </c>
      <c r="BL342" s="16" t="s">
        <v>134</v>
      </c>
      <c r="BM342" s="144" t="s">
        <v>385</v>
      </c>
    </row>
    <row r="343" spans="2:65" s="1" customFormat="1" ht="16.5" customHeight="1">
      <c r="B343" s="31"/>
      <c r="C343" s="132" t="s">
        <v>388</v>
      </c>
      <c r="D343" s="132" t="s">
        <v>130</v>
      </c>
      <c r="E343" s="133" t="s">
        <v>389</v>
      </c>
      <c r="F343" s="134" t="s">
        <v>390</v>
      </c>
      <c r="G343" s="135" t="s">
        <v>309</v>
      </c>
      <c r="H343" s="136">
        <v>6.6269999999999998</v>
      </c>
      <c r="I343" s="137"/>
      <c r="J343" s="138">
        <f t="shared" si="0"/>
        <v>0</v>
      </c>
      <c r="K343" s="139"/>
      <c r="L343" s="31"/>
      <c r="M343" s="140" t="s">
        <v>1</v>
      </c>
      <c r="N343" s="141" t="s">
        <v>38</v>
      </c>
      <c r="P343" s="142">
        <f t="shared" si="1"/>
        <v>0</v>
      </c>
      <c r="Q343" s="142">
        <v>0</v>
      </c>
      <c r="R343" s="142">
        <f t="shared" si="2"/>
        <v>0</v>
      </c>
      <c r="S343" s="142">
        <v>0</v>
      </c>
      <c r="T343" s="143">
        <f t="shared" si="3"/>
        <v>0</v>
      </c>
      <c r="AR343" s="144" t="s">
        <v>134</v>
      </c>
      <c r="AT343" s="144" t="s">
        <v>130</v>
      </c>
      <c r="AU343" s="144" t="s">
        <v>83</v>
      </c>
      <c r="AY343" s="16" t="s">
        <v>127</v>
      </c>
      <c r="BE343" s="145">
        <f t="shared" si="4"/>
        <v>0</v>
      </c>
      <c r="BF343" s="145">
        <f t="shared" si="5"/>
        <v>0</v>
      </c>
      <c r="BG343" s="145">
        <f t="shared" si="6"/>
        <v>0</v>
      </c>
      <c r="BH343" s="145">
        <f t="shared" si="7"/>
        <v>0</v>
      </c>
      <c r="BI343" s="145">
        <f t="shared" si="8"/>
        <v>0</v>
      </c>
      <c r="BJ343" s="16" t="s">
        <v>81</v>
      </c>
      <c r="BK343" s="145">
        <f t="shared" si="9"/>
        <v>0</v>
      </c>
      <c r="BL343" s="16" t="s">
        <v>134</v>
      </c>
      <c r="BM343" s="144" t="s">
        <v>388</v>
      </c>
    </row>
    <row r="344" spans="2:65" s="1" customFormat="1" ht="16.5" customHeight="1">
      <c r="B344" s="31"/>
      <c r="C344" s="132" t="s">
        <v>391</v>
      </c>
      <c r="D344" s="132" t="s">
        <v>130</v>
      </c>
      <c r="E344" s="133" t="s">
        <v>392</v>
      </c>
      <c r="F344" s="134" t="s">
        <v>393</v>
      </c>
      <c r="G344" s="135" t="s">
        <v>309</v>
      </c>
      <c r="H344" s="136">
        <v>0.66300000000000003</v>
      </c>
      <c r="I344" s="137"/>
      <c r="J344" s="138">
        <f t="shared" si="0"/>
        <v>0</v>
      </c>
      <c r="K344" s="139"/>
      <c r="L344" s="31"/>
      <c r="M344" s="140" t="s">
        <v>1</v>
      </c>
      <c r="N344" s="141" t="s">
        <v>38</v>
      </c>
      <c r="P344" s="142">
        <f t="shared" si="1"/>
        <v>0</v>
      </c>
      <c r="Q344" s="142">
        <v>0</v>
      </c>
      <c r="R344" s="142">
        <f t="shared" si="2"/>
        <v>0</v>
      </c>
      <c r="S344" s="142">
        <v>0</v>
      </c>
      <c r="T344" s="143">
        <f t="shared" si="3"/>
        <v>0</v>
      </c>
      <c r="AR344" s="144" t="s">
        <v>134</v>
      </c>
      <c r="AT344" s="144" t="s">
        <v>130</v>
      </c>
      <c r="AU344" s="144" t="s">
        <v>83</v>
      </c>
      <c r="AY344" s="16" t="s">
        <v>127</v>
      </c>
      <c r="BE344" s="145">
        <f t="shared" si="4"/>
        <v>0</v>
      </c>
      <c r="BF344" s="145">
        <f t="shared" si="5"/>
        <v>0</v>
      </c>
      <c r="BG344" s="145">
        <f t="shared" si="6"/>
        <v>0</v>
      </c>
      <c r="BH344" s="145">
        <f t="shared" si="7"/>
        <v>0</v>
      </c>
      <c r="BI344" s="145">
        <f t="shared" si="8"/>
        <v>0</v>
      </c>
      <c r="BJ344" s="16" t="s">
        <v>81</v>
      </c>
      <c r="BK344" s="145">
        <f t="shared" si="9"/>
        <v>0</v>
      </c>
      <c r="BL344" s="16" t="s">
        <v>134</v>
      </c>
      <c r="BM344" s="144" t="s">
        <v>391</v>
      </c>
    </row>
    <row r="345" spans="2:65" s="1" customFormat="1" ht="16.5" customHeight="1">
      <c r="B345" s="31"/>
      <c r="C345" s="132" t="s">
        <v>394</v>
      </c>
      <c r="D345" s="132" t="s">
        <v>130</v>
      </c>
      <c r="E345" s="133" t="s">
        <v>395</v>
      </c>
      <c r="F345" s="134" t="s">
        <v>396</v>
      </c>
      <c r="G345" s="135" t="s">
        <v>309</v>
      </c>
      <c r="H345" s="136">
        <v>1.325</v>
      </c>
      <c r="I345" s="137"/>
      <c r="J345" s="138">
        <f t="shared" si="0"/>
        <v>0</v>
      </c>
      <c r="K345" s="139"/>
      <c r="L345" s="31"/>
      <c r="M345" s="140" t="s">
        <v>1</v>
      </c>
      <c r="N345" s="141" t="s">
        <v>38</v>
      </c>
      <c r="P345" s="142">
        <f t="shared" si="1"/>
        <v>0</v>
      </c>
      <c r="Q345" s="142">
        <v>0</v>
      </c>
      <c r="R345" s="142">
        <f t="shared" si="2"/>
        <v>0</v>
      </c>
      <c r="S345" s="142">
        <v>0</v>
      </c>
      <c r="T345" s="143">
        <f t="shared" si="3"/>
        <v>0</v>
      </c>
      <c r="AR345" s="144" t="s">
        <v>134</v>
      </c>
      <c r="AT345" s="144" t="s">
        <v>130</v>
      </c>
      <c r="AU345" s="144" t="s">
        <v>83</v>
      </c>
      <c r="AY345" s="16" t="s">
        <v>127</v>
      </c>
      <c r="BE345" s="145">
        <f t="shared" si="4"/>
        <v>0</v>
      </c>
      <c r="BF345" s="145">
        <f t="shared" si="5"/>
        <v>0</v>
      </c>
      <c r="BG345" s="145">
        <f t="shared" si="6"/>
        <v>0</v>
      </c>
      <c r="BH345" s="145">
        <f t="shared" si="7"/>
        <v>0</v>
      </c>
      <c r="BI345" s="145">
        <f t="shared" si="8"/>
        <v>0</v>
      </c>
      <c r="BJ345" s="16" t="s">
        <v>81</v>
      </c>
      <c r="BK345" s="145">
        <f t="shared" si="9"/>
        <v>0</v>
      </c>
      <c r="BL345" s="16" t="s">
        <v>134</v>
      </c>
      <c r="BM345" s="144" t="s">
        <v>394</v>
      </c>
    </row>
    <row r="346" spans="2:65" s="1" customFormat="1" ht="24.15" customHeight="1">
      <c r="B346" s="31"/>
      <c r="C346" s="132" t="s">
        <v>397</v>
      </c>
      <c r="D346" s="132" t="s">
        <v>130</v>
      </c>
      <c r="E346" s="133" t="s">
        <v>398</v>
      </c>
      <c r="F346" s="134" t="s">
        <v>399</v>
      </c>
      <c r="G346" s="135" t="s">
        <v>309</v>
      </c>
      <c r="H346" s="136">
        <v>0.66300000000000003</v>
      </c>
      <c r="I346" s="137"/>
      <c r="J346" s="138">
        <f t="shared" si="0"/>
        <v>0</v>
      </c>
      <c r="K346" s="139"/>
      <c r="L346" s="31"/>
      <c r="M346" s="140" t="s">
        <v>1</v>
      </c>
      <c r="N346" s="141" t="s">
        <v>38</v>
      </c>
      <c r="P346" s="142">
        <f t="shared" si="1"/>
        <v>0</v>
      </c>
      <c r="Q346" s="142">
        <v>0</v>
      </c>
      <c r="R346" s="142">
        <f t="shared" si="2"/>
        <v>0</v>
      </c>
      <c r="S346" s="142">
        <v>0</v>
      </c>
      <c r="T346" s="143">
        <f t="shared" si="3"/>
        <v>0</v>
      </c>
      <c r="AR346" s="144" t="s">
        <v>134</v>
      </c>
      <c r="AT346" s="144" t="s">
        <v>130</v>
      </c>
      <c r="AU346" s="144" t="s">
        <v>83</v>
      </c>
      <c r="AY346" s="16" t="s">
        <v>127</v>
      </c>
      <c r="BE346" s="145">
        <f t="shared" si="4"/>
        <v>0</v>
      </c>
      <c r="BF346" s="145">
        <f t="shared" si="5"/>
        <v>0</v>
      </c>
      <c r="BG346" s="145">
        <f t="shared" si="6"/>
        <v>0</v>
      </c>
      <c r="BH346" s="145">
        <f t="shared" si="7"/>
        <v>0</v>
      </c>
      <c r="BI346" s="145">
        <f t="shared" si="8"/>
        <v>0</v>
      </c>
      <c r="BJ346" s="16" t="s">
        <v>81</v>
      </c>
      <c r="BK346" s="145">
        <f t="shared" si="9"/>
        <v>0</v>
      </c>
      <c r="BL346" s="16" t="s">
        <v>134</v>
      </c>
      <c r="BM346" s="144" t="s">
        <v>397</v>
      </c>
    </row>
    <row r="347" spans="2:65" s="11" customFormat="1" ht="22.95" customHeight="1">
      <c r="B347" s="120"/>
      <c r="D347" s="121" t="s">
        <v>72</v>
      </c>
      <c r="E347" s="130" t="s">
        <v>400</v>
      </c>
      <c r="F347" s="130" t="s">
        <v>401</v>
      </c>
      <c r="I347" s="123"/>
      <c r="J347" s="131">
        <f>BK347</f>
        <v>0</v>
      </c>
      <c r="L347" s="120"/>
      <c r="M347" s="125"/>
      <c r="P347" s="126">
        <f>P348</f>
        <v>0</v>
      </c>
      <c r="R347" s="126">
        <f>R348</f>
        <v>0</v>
      </c>
      <c r="T347" s="127">
        <f>T348</f>
        <v>0</v>
      </c>
      <c r="AR347" s="121" t="s">
        <v>81</v>
      </c>
      <c r="AT347" s="128" t="s">
        <v>72</v>
      </c>
      <c r="AU347" s="128" t="s">
        <v>81</v>
      </c>
      <c r="AY347" s="121" t="s">
        <v>127</v>
      </c>
      <c r="BK347" s="129">
        <f>BK348</f>
        <v>0</v>
      </c>
    </row>
    <row r="348" spans="2:65" s="1" customFormat="1" ht="21.75" customHeight="1">
      <c r="B348" s="31"/>
      <c r="C348" s="132" t="s">
        <v>402</v>
      </c>
      <c r="D348" s="132" t="s">
        <v>130</v>
      </c>
      <c r="E348" s="133" t="s">
        <v>403</v>
      </c>
      <c r="F348" s="134" t="s">
        <v>404</v>
      </c>
      <c r="G348" s="135" t="s">
        <v>405</v>
      </c>
      <c r="H348" s="136">
        <v>1</v>
      </c>
      <c r="I348" s="137"/>
      <c r="J348" s="138">
        <f>ROUND(I348*H348,2)</f>
        <v>0</v>
      </c>
      <c r="K348" s="139"/>
      <c r="L348" s="31"/>
      <c r="M348" s="168" t="s">
        <v>1</v>
      </c>
      <c r="N348" s="169" t="s">
        <v>38</v>
      </c>
      <c r="O348" s="170"/>
      <c r="P348" s="171">
        <f>O348*H348</f>
        <v>0</v>
      </c>
      <c r="Q348" s="171">
        <v>0</v>
      </c>
      <c r="R348" s="171">
        <f>Q348*H348</f>
        <v>0</v>
      </c>
      <c r="S348" s="171">
        <v>0</v>
      </c>
      <c r="T348" s="172">
        <f>S348*H348</f>
        <v>0</v>
      </c>
      <c r="AR348" s="144" t="s">
        <v>134</v>
      </c>
      <c r="AT348" s="144" t="s">
        <v>130</v>
      </c>
      <c r="AU348" s="144" t="s">
        <v>83</v>
      </c>
      <c r="AY348" s="16" t="s">
        <v>127</v>
      </c>
      <c r="BE348" s="145">
        <f>IF(N348="základní",J348,0)</f>
        <v>0</v>
      </c>
      <c r="BF348" s="145">
        <f>IF(N348="snížená",J348,0)</f>
        <v>0</v>
      </c>
      <c r="BG348" s="145">
        <f>IF(N348="zákl. přenesená",J348,0)</f>
        <v>0</v>
      </c>
      <c r="BH348" s="145">
        <f>IF(N348="sníž. přenesená",J348,0)</f>
        <v>0</v>
      </c>
      <c r="BI348" s="145">
        <f>IF(N348="nulová",J348,0)</f>
        <v>0</v>
      </c>
      <c r="BJ348" s="16" t="s">
        <v>81</v>
      </c>
      <c r="BK348" s="145">
        <f>ROUND(I348*H348,2)</f>
        <v>0</v>
      </c>
      <c r="BL348" s="16" t="s">
        <v>134</v>
      </c>
      <c r="BM348" s="144" t="s">
        <v>402</v>
      </c>
    </row>
    <row r="349" spans="2:65" s="1" customFormat="1" ht="6.9" customHeight="1">
      <c r="B349" s="43"/>
      <c r="C349" s="44"/>
      <c r="D349" s="44"/>
      <c r="E349" s="44"/>
      <c r="F349" s="44"/>
      <c r="G349" s="44"/>
      <c r="H349" s="44"/>
      <c r="I349" s="44"/>
      <c r="J349" s="44"/>
      <c r="K349" s="44"/>
      <c r="L349" s="31"/>
    </row>
  </sheetData>
  <sheetProtection algorithmName="SHA-512" hashValue="J/sxabt6ezxDVzk9BfwQd7bKp//z9rECLoa01zI0lzHRU9JCAI1qfDCSUqYHEtoDgm8dmWMA5VtPVn0BsC8ACQ==" saltValue="xgez55/qPsF4uXlbwMMKP6IK4A7dYx0dZdXjrqtNdm8sbD3mh4t8O8562yoM64y6c1rsXIQOKmBNLI4lc+ZChw==" spinCount="100000" sheet="1" objects="1" scenarios="1" formatColumns="0" formatRows="0" autoFilter="0"/>
  <autoFilter ref="C131:K348" xr:uid="{00000000-0009-0000-0000-000001000000}"/>
  <mergeCells count="9">
    <mergeCell ref="E87:H87"/>
    <mergeCell ref="E122:H122"/>
    <mergeCell ref="E124:H12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301"/>
  <sheetViews>
    <sheetView showGridLines="0" workbookViewId="0"/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AT2" s="16" t="s">
        <v>86</v>
      </c>
    </row>
    <row r="3" spans="2:46" ht="6.9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83</v>
      </c>
    </row>
    <row r="4" spans="2:46" ht="24.9" customHeight="1">
      <c r="B4" s="19"/>
      <c r="D4" s="20" t="s">
        <v>90</v>
      </c>
      <c r="L4" s="19"/>
      <c r="M4" s="87" t="s">
        <v>10</v>
      </c>
      <c r="AT4" s="16" t="s">
        <v>4</v>
      </c>
    </row>
    <row r="5" spans="2:46" ht="6.9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23" t="str">
        <f>'Rekapitulace stavby'!K6</f>
        <v>Rekonstrukce elektroinstalace v budově DDM Astra Zlín</v>
      </c>
      <c r="F7" s="224"/>
      <c r="G7" s="224"/>
      <c r="H7" s="224"/>
      <c r="L7" s="19"/>
    </row>
    <row r="8" spans="2:46" s="1" customFormat="1" ht="12" customHeight="1">
      <c r="B8" s="31"/>
      <c r="D8" s="26" t="s">
        <v>91</v>
      </c>
      <c r="L8" s="31"/>
    </row>
    <row r="9" spans="2:46" s="1" customFormat="1" ht="16.5" customHeight="1">
      <c r="B9" s="31"/>
      <c r="E9" s="209" t="s">
        <v>406</v>
      </c>
      <c r="F9" s="222"/>
      <c r="G9" s="222"/>
      <c r="H9" s="222"/>
      <c r="L9" s="31"/>
    </row>
    <row r="10" spans="2:46" s="1" customFormat="1">
      <c r="B10" s="31"/>
      <c r="L10" s="31"/>
    </row>
    <row r="11" spans="2:46" s="1" customFormat="1" ht="12" customHeight="1">
      <c r="B11" s="31"/>
      <c r="D11" s="26" t="s">
        <v>18</v>
      </c>
      <c r="F11" s="24" t="s">
        <v>1</v>
      </c>
      <c r="I11" s="26" t="s">
        <v>19</v>
      </c>
      <c r="J11" s="24" t="s">
        <v>1</v>
      </c>
      <c r="L11" s="31"/>
    </row>
    <row r="12" spans="2:46" s="1" customFormat="1" ht="12" customHeight="1">
      <c r="B12" s="31"/>
      <c r="D12" s="26" t="s">
        <v>20</v>
      </c>
      <c r="F12" s="24" t="s">
        <v>21</v>
      </c>
      <c r="I12" s="26" t="s">
        <v>22</v>
      </c>
      <c r="J12" s="51" t="str">
        <f>'Rekapitulace stavby'!AN8</f>
        <v>1. 12. 2022</v>
      </c>
      <c r="L12" s="31"/>
    </row>
    <row r="13" spans="2:46" s="1" customFormat="1" ht="10.95" customHeight="1">
      <c r="B13" s="31"/>
      <c r="L13" s="31"/>
    </row>
    <row r="14" spans="2:46" s="1" customFormat="1" ht="12" customHeight="1">
      <c r="B14" s="31"/>
      <c r="D14" s="26" t="s">
        <v>24</v>
      </c>
      <c r="I14" s="26" t="s">
        <v>25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26</v>
      </c>
      <c r="J15" s="24" t="str">
        <f>IF('Rekapitulace stavby'!AN11="","",'Rekapitulace stavby'!AN11)</f>
        <v/>
      </c>
      <c r="L15" s="31"/>
    </row>
    <row r="16" spans="2:46" s="1" customFormat="1" ht="6.9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25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225" t="str">
        <f>'Rekapitulace stavby'!E14</f>
        <v>Vyplň údaj</v>
      </c>
      <c r="F18" s="190"/>
      <c r="G18" s="190"/>
      <c r="H18" s="190"/>
      <c r="I18" s="26" t="s">
        <v>26</v>
      </c>
      <c r="J18" s="27" t="str">
        <f>'Rekapitulace stavby'!AN14</f>
        <v>Vyplň údaj</v>
      </c>
      <c r="L18" s="31"/>
    </row>
    <row r="19" spans="2:12" s="1" customFormat="1" ht="6.9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25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26</v>
      </c>
      <c r="J21" s="24" t="str">
        <f>IF('Rekapitulace stavby'!AN17="","",'Rekapitulace stavby'!AN17)</f>
        <v/>
      </c>
      <c r="L21" s="31"/>
    </row>
    <row r="22" spans="2:12" s="1" customFormat="1" ht="6.9" customHeight="1">
      <c r="B22" s="31"/>
      <c r="L22" s="31"/>
    </row>
    <row r="23" spans="2:12" s="1" customFormat="1" ht="12" customHeight="1">
      <c r="B23" s="31"/>
      <c r="D23" s="26" t="s">
        <v>31</v>
      </c>
      <c r="I23" s="26" t="s">
        <v>25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26</v>
      </c>
      <c r="J24" s="24" t="str">
        <f>IF('Rekapitulace stavby'!AN20="","",'Rekapitulace stavby'!AN20)</f>
        <v/>
      </c>
      <c r="L24" s="31"/>
    </row>
    <row r="25" spans="2:12" s="1" customFormat="1" ht="6.9" customHeight="1">
      <c r="B25" s="31"/>
      <c r="L25" s="31"/>
    </row>
    <row r="26" spans="2:12" s="1" customFormat="1" ht="12" customHeight="1">
      <c r="B26" s="31"/>
      <c r="D26" s="26" t="s">
        <v>32</v>
      </c>
      <c r="L26" s="31"/>
    </row>
    <row r="27" spans="2:12" s="7" customFormat="1" ht="16.5" customHeight="1">
      <c r="B27" s="88"/>
      <c r="E27" s="195" t="s">
        <v>1</v>
      </c>
      <c r="F27" s="195"/>
      <c r="G27" s="195"/>
      <c r="H27" s="195"/>
      <c r="L27" s="88"/>
    </row>
    <row r="28" spans="2:12" s="1" customFormat="1" ht="6.9" customHeight="1">
      <c r="B28" s="31"/>
      <c r="L28" s="31"/>
    </row>
    <row r="29" spans="2:12" s="1" customFormat="1" ht="6.9" customHeight="1">
      <c r="B29" s="31"/>
      <c r="D29" s="52"/>
      <c r="E29" s="52"/>
      <c r="F29" s="52"/>
      <c r="G29" s="52"/>
      <c r="H29" s="52"/>
      <c r="I29" s="52"/>
      <c r="J29" s="52"/>
      <c r="K29" s="52"/>
      <c r="L29" s="31"/>
    </row>
    <row r="30" spans="2:12" s="1" customFormat="1" ht="25.35" customHeight="1">
      <c r="B30" s="31"/>
      <c r="D30" s="89" t="s">
        <v>33</v>
      </c>
      <c r="J30" s="65">
        <f>ROUND(J124, 2)</f>
        <v>0</v>
      </c>
      <c r="L30" s="31"/>
    </row>
    <row r="31" spans="2:12" s="1" customFormat="1" ht="6.9" customHeight="1">
      <c r="B31" s="31"/>
      <c r="D31" s="52"/>
      <c r="E31" s="52"/>
      <c r="F31" s="52"/>
      <c r="G31" s="52"/>
      <c r="H31" s="52"/>
      <c r="I31" s="52"/>
      <c r="J31" s="52"/>
      <c r="K31" s="52"/>
      <c r="L31" s="31"/>
    </row>
    <row r="32" spans="2:12" s="1" customFormat="1" ht="14.4" customHeight="1">
      <c r="B32" s="31"/>
      <c r="F32" s="34" t="s">
        <v>35</v>
      </c>
      <c r="I32" s="34" t="s">
        <v>34</v>
      </c>
      <c r="J32" s="34" t="s">
        <v>36</v>
      </c>
      <c r="L32" s="31"/>
    </row>
    <row r="33" spans="2:12" s="1" customFormat="1" ht="14.4" customHeight="1">
      <c r="B33" s="31"/>
      <c r="D33" s="54" t="s">
        <v>37</v>
      </c>
      <c r="E33" s="26" t="s">
        <v>38</v>
      </c>
      <c r="F33" s="90">
        <f>ROUND((SUM(BE124:BE300)),  2)</f>
        <v>0</v>
      </c>
      <c r="I33" s="91">
        <v>0.21</v>
      </c>
      <c r="J33" s="90">
        <f>ROUND(((SUM(BE124:BE300))*I33),  2)</f>
        <v>0</v>
      </c>
      <c r="L33" s="31"/>
    </row>
    <row r="34" spans="2:12" s="1" customFormat="1" ht="14.4" customHeight="1">
      <c r="B34" s="31"/>
      <c r="E34" s="26" t="s">
        <v>39</v>
      </c>
      <c r="F34" s="90">
        <f>ROUND((SUM(BF124:BF300)),  2)</f>
        <v>0</v>
      </c>
      <c r="I34" s="91">
        <v>0.15</v>
      </c>
      <c r="J34" s="90">
        <f>ROUND(((SUM(BF124:BF300))*I34),  2)</f>
        <v>0</v>
      </c>
      <c r="L34" s="31"/>
    </row>
    <row r="35" spans="2:12" s="1" customFormat="1" ht="14.4" hidden="1" customHeight="1">
      <c r="B35" s="31"/>
      <c r="E35" s="26" t="s">
        <v>40</v>
      </c>
      <c r="F35" s="90">
        <f>ROUND((SUM(BG124:BG300)),  2)</f>
        <v>0</v>
      </c>
      <c r="I35" s="91">
        <v>0.21</v>
      </c>
      <c r="J35" s="90">
        <f>0</f>
        <v>0</v>
      </c>
      <c r="L35" s="31"/>
    </row>
    <row r="36" spans="2:12" s="1" customFormat="1" ht="14.4" hidden="1" customHeight="1">
      <c r="B36" s="31"/>
      <c r="E36" s="26" t="s">
        <v>41</v>
      </c>
      <c r="F36" s="90">
        <f>ROUND((SUM(BH124:BH300)),  2)</f>
        <v>0</v>
      </c>
      <c r="I36" s="91">
        <v>0.15</v>
      </c>
      <c r="J36" s="90">
        <f>0</f>
        <v>0</v>
      </c>
      <c r="L36" s="31"/>
    </row>
    <row r="37" spans="2:12" s="1" customFormat="1" ht="14.4" hidden="1" customHeight="1">
      <c r="B37" s="31"/>
      <c r="E37" s="26" t="s">
        <v>42</v>
      </c>
      <c r="F37" s="90">
        <f>ROUND((SUM(BI124:BI300)),  2)</f>
        <v>0</v>
      </c>
      <c r="I37" s="91">
        <v>0</v>
      </c>
      <c r="J37" s="90">
        <f>0</f>
        <v>0</v>
      </c>
      <c r="L37" s="31"/>
    </row>
    <row r="38" spans="2:12" s="1" customFormat="1" ht="6.9" customHeight="1">
      <c r="B38" s="31"/>
      <c r="L38" s="31"/>
    </row>
    <row r="39" spans="2:12" s="1" customFormat="1" ht="25.35" customHeight="1">
      <c r="B39" s="31"/>
      <c r="C39" s="92"/>
      <c r="D39" s="93" t="s">
        <v>43</v>
      </c>
      <c r="E39" s="56"/>
      <c r="F39" s="56"/>
      <c r="G39" s="94" t="s">
        <v>44</v>
      </c>
      <c r="H39" s="95" t="s">
        <v>45</v>
      </c>
      <c r="I39" s="56"/>
      <c r="J39" s="96">
        <f>SUM(J30:J37)</f>
        <v>0</v>
      </c>
      <c r="K39" s="97"/>
      <c r="L39" s="31"/>
    </row>
    <row r="40" spans="2:12" s="1" customFormat="1" ht="14.4" customHeight="1">
      <c r="B40" s="31"/>
      <c r="L40" s="31"/>
    </row>
    <row r="41" spans="2:12" ht="14.4" customHeight="1">
      <c r="B41" s="19"/>
      <c r="L41" s="19"/>
    </row>
    <row r="42" spans="2:12" ht="14.4" customHeight="1">
      <c r="B42" s="19"/>
      <c r="L42" s="19"/>
    </row>
    <row r="43" spans="2:12" ht="14.4" customHeight="1">
      <c r="B43" s="19"/>
      <c r="L43" s="19"/>
    </row>
    <row r="44" spans="2:12" ht="14.4" customHeight="1">
      <c r="B44" s="19"/>
      <c r="L44" s="19"/>
    </row>
    <row r="45" spans="2:12" ht="14.4" customHeight="1">
      <c r="B45" s="19"/>
      <c r="L45" s="19"/>
    </row>
    <row r="46" spans="2:12" ht="14.4" customHeight="1">
      <c r="B46" s="19"/>
      <c r="L46" s="19"/>
    </row>
    <row r="47" spans="2:12" ht="14.4" customHeight="1">
      <c r="B47" s="19"/>
      <c r="L47" s="19"/>
    </row>
    <row r="48" spans="2:12" ht="14.4" customHeight="1">
      <c r="B48" s="19"/>
      <c r="L48" s="19"/>
    </row>
    <row r="49" spans="2:12" ht="14.4" customHeight="1">
      <c r="B49" s="19"/>
      <c r="L49" s="19"/>
    </row>
    <row r="50" spans="2:12" s="1" customFormat="1" ht="14.4" customHeight="1">
      <c r="B50" s="31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3.2">
      <c r="B61" s="31"/>
      <c r="D61" s="42" t="s">
        <v>48</v>
      </c>
      <c r="E61" s="33"/>
      <c r="F61" s="98" t="s">
        <v>49</v>
      </c>
      <c r="G61" s="42" t="s">
        <v>48</v>
      </c>
      <c r="H61" s="33"/>
      <c r="I61" s="33"/>
      <c r="J61" s="99" t="s">
        <v>49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3.2">
      <c r="B65" s="31"/>
      <c r="D65" s="40" t="s">
        <v>50</v>
      </c>
      <c r="E65" s="41"/>
      <c r="F65" s="41"/>
      <c r="G65" s="40" t="s">
        <v>51</v>
      </c>
      <c r="H65" s="41"/>
      <c r="I65" s="41"/>
      <c r="J65" s="41"/>
      <c r="K65" s="41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3.2">
      <c r="B76" s="31"/>
      <c r="D76" s="42" t="s">
        <v>48</v>
      </c>
      <c r="E76" s="33"/>
      <c r="F76" s="98" t="s">
        <v>49</v>
      </c>
      <c r="G76" s="42" t="s">
        <v>48</v>
      </c>
      <c r="H76" s="33"/>
      <c r="I76" s="33"/>
      <c r="J76" s="99" t="s">
        <v>49</v>
      </c>
      <c r="K76" s="33"/>
      <c r="L76" s="31"/>
    </row>
    <row r="77" spans="2:12" s="1" customFormat="1" ht="14.4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31"/>
    </row>
    <row r="81" spans="2:47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31"/>
    </row>
    <row r="82" spans="2:47" s="1" customFormat="1" ht="24.9" customHeight="1">
      <c r="B82" s="31"/>
      <c r="C82" s="20" t="s">
        <v>93</v>
      </c>
      <c r="L82" s="31"/>
    </row>
    <row r="83" spans="2:47" s="1" customFormat="1" ht="6.9" customHeight="1">
      <c r="B83" s="31"/>
      <c r="L83" s="31"/>
    </row>
    <row r="84" spans="2:47" s="1" customFormat="1" ht="12" customHeight="1">
      <c r="B84" s="31"/>
      <c r="C84" s="26" t="s">
        <v>16</v>
      </c>
      <c r="L84" s="31"/>
    </row>
    <row r="85" spans="2:47" s="1" customFormat="1" ht="16.5" customHeight="1">
      <c r="B85" s="31"/>
      <c r="E85" s="223" t="str">
        <f>E7</f>
        <v>Rekonstrukce elektroinstalace v budově DDM Astra Zlín</v>
      </c>
      <c r="F85" s="224"/>
      <c r="G85" s="224"/>
      <c r="H85" s="224"/>
      <c r="L85" s="31"/>
    </row>
    <row r="86" spans="2:47" s="1" customFormat="1" ht="12" customHeight="1">
      <c r="B86" s="31"/>
      <c r="C86" s="26" t="s">
        <v>91</v>
      </c>
      <c r="L86" s="31"/>
    </row>
    <row r="87" spans="2:47" s="1" customFormat="1" ht="16.5" customHeight="1">
      <c r="B87" s="31"/>
      <c r="E87" s="209" t="str">
        <f>E9</f>
        <v>D.1.4.g - Zařízení silnoproudé elektrotechniky</v>
      </c>
      <c r="F87" s="222"/>
      <c r="G87" s="222"/>
      <c r="H87" s="222"/>
      <c r="L87" s="31"/>
    </row>
    <row r="88" spans="2:47" s="1" customFormat="1" ht="6.9" customHeight="1">
      <c r="B88" s="31"/>
      <c r="L88" s="31"/>
    </row>
    <row r="89" spans="2:47" s="1" customFormat="1" ht="12" customHeight="1">
      <c r="B89" s="31"/>
      <c r="C89" s="26" t="s">
        <v>20</v>
      </c>
      <c r="F89" s="24" t="str">
        <f>F12</f>
        <v xml:space="preserve"> </v>
      </c>
      <c r="I89" s="26" t="s">
        <v>22</v>
      </c>
      <c r="J89" s="51" t="str">
        <f>IF(J12="","",J12)</f>
        <v>1. 12. 2022</v>
      </c>
      <c r="L89" s="31"/>
    </row>
    <row r="90" spans="2:47" s="1" customFormat="1" ht="6.9" customHeight="1">
      <c r="B90" s="31"/>
      <c r="L90" s="31"/>
    </row>
    <row r="91" spans="2:47" s="1" customFormat="1" ht="15.15" customHeight="1">
      <c r="B91" s="31"/>
      <c r="C91" s="26" t="s">
        <v>24</v>
      </c>
      <c r="F91" s="24" t="str">
        <f>E15</f>
        <v xml:space="preserve"> </v>
      </c>
      <c r="I91" s="26" t="s">
        <v>29</v>
      </c>
      <c r="J91" s="29" t="str">
        <f>E21</f>
        <v xml:space="preserve"> </v>
      </c>
      <c r="L91" s="31"/>
    </row>
    <row r="92" spans="2:47" s="1" customFormat="1" ht="15.15" customHeight="1">
      <c r="B92" s="31"/>
      <c r="C92" s="26" t="s">
        <v>27</v>
      </c>
      <c r="F92" s="24" t="str">
        <f>IF(E18="","",E18)</f>
        <v>Vyplň údaj</v>
      </c>
      <c r="I92" s="26" t="s">
        <v>31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0" t="s">
        <v>94</v>
      </c>
      <c r="D94" s="92"/>
      <c r="E94" s="92"/>
      <c r="F94" s="92"/>
      <c r="G94" s="92"/>
      <c r="H94" s="92"/>
      <c r="I94" s="92"/>
      <c r="J94" s="101" t="s">
        <v>95</v>
      </c>
      <c r="K94" s="92"/>
      <c r="L94" s="31"/>
    </row>
    <row r="95" spans="2:47" s="1" customFormat="1" ht="10.35" customHeight="1">
      <c r="B95" s="31"/>
      <c r="L95" s="31"/>
    </row>
    <row r="96" spans="2:47" s="1" customFormat="1" ht="22.95" customHeight="1">
      <c r="B96" s="31"/>
      <c r="C96" s="102" t="s">
        <v>96</v>
      </c>
      <c r="J96" s="65">
        <f>J124</f>
        <v>0</v>
      </c>
      <c r="L96" s="31"/>
      <c r="AU96" s="16" t="s">
        <v>97</v>
      </c>
    </row>
    <row r="97" spans="2:12" s="8" customFormat="1" ht="24.9" customHeight="1">
      <c r="B97" s="103"/>
      <c r="D97" s="104" t="s">
        <v>407</v>
      </c>
      <c r="E97" s="105"/>
      <c r="F97" s="105"/>
      <c r="G97" s="105"/>
      <c r="H97" s="105"/>
      <c r="I97" s="105"/>
      <c r="J97" s="106">
        <f>J125</f>
        <v>0</v>
      </c>
      <c r="L97" s="103"/>
    </row>
    <row r="98" spans="2:12" s="9" customFormat="1" ht="19.95" customHeight="1">
      <c r="B98" s="107"/>
      <c r="D98" s="108" t="s">
        <v>408</v>
      </c>
      <c r="E98" s="109"/>
      <c r="F98" s="109"/>
      <c r="G98" s="109"/>
      <c r="H98" s="109"/>
      <c r="I98" s="109"/>
      <c r="J98" s="110">
        <f>J126</f>
        <v>0</v>
      </c>
      <c r="L98" s="107"/>
    </row>
    <row r="99" spans="2:12" s="9" customFormat="1" ht="14.85" customHeight="1">
      <c r="B99" s="107"/>
      <c r="D99" s="108" t="s">
        <v>409</v>
      </c>
      <c r="E99" s="109"/>
      <c r="F99" s="109"/>
      <c r="G99" s="109"/>
      <c r="H99" s="109"/>
      <c r="I99" s="109"/>
      <c r="J99" s="110">
        <f>J127</f>
        <v>0</v>
      </c>
      <c r="L99" s="107"/>
    </row>
    <row r="100" spans="2:12" s="9" customFormat="1" ht="14.85" customHeight="1">
      <c r="B100" s="107"/>
      <c r="D100" s="108" t="s">
        <v>410</v>
      </c>
      <c r="E100" s="109"/>
      <c r="F100" s="109"/>
      <c r="G100" s="109"/>
      <c r="H100" s="109"/>
      <c r="I100" s="109"/>
      <c r="J100" s="110">
        <f>J138</f>
        <v>0</v>
      </c>
      <c r="L100" s="107"/>
    </row>
    <row r="101" spans="2:12" s="9" customFormat="1" ht="14.85" customHeight="1">
      <c r="B101" s="107"/>
      <c r="D101" s="108" t="s">
        <v>411</v>
      </c>
      <c r="E101" s="109"/>
      <c r="F101" s="109"/>
      <c r="G101" s="109"/>
      <c r="H101" s="109"/>
      <c r="I101" s="109"/>
      <c r="J101" s="110">
        <f>J158</f>
        <v>0</v>
      </c>
      <c r="L101" s="107"/>
    </row>
    <row r="102" spans="2:12" s="9" customFormat="1" ht="14.85" customHeight="1">
      <c r="B102" s="107"/>
      <c r="D102" s="108" t="s">
        <v>412</v>
      </c>
      <c r="E102" s="109"/>
      <c r="F102" s="109"/>
      <c r="G102" s="109"/>
      <c r="H102" s="109"/>
      <c r="I102" s="109"/>
      <c r="J102" s="110">
        <f>J189</f>
        <v>0</v>
      </c>
      <c r="L102" s="107"/>
    </row>
    <row r="103" spans="2:12" s="9" customFormat="1" ht="14.85" customHeight="1">
      <c r="B103" s="107"/>
      <c r="D103" s="108" t="s">
        <v>413</v>
      </c>
      <c r="E103" s="109"/>
      <c r="F103" s="109"/>
      <c r="G103" s="109"/>
      <c r="H103" s="109"/>
      <c r="I103" s="109"/>
      <c r="J103" s="110">
        <f>J254</f>
        <v>0</v>
      </c>
      <c r="L103" s="107"/>
    </row>
    <row r="104" spans="2:12" s="9" customFormat="1" ht="14.85" customHeight="1">
      <c r="B104" s="107"/>
      <c r="D104" s="108" t="s">
        <v>414</v>
      </c>
      <c r="E104" s="109"/>
      <c r="F104" s="109"/>
      <c r="G104" s="109"/>
      <c r="H104" s="109"/>
      <c r="I104" s="109"/>
      <c r="J104" s="110">
        <f>J290</f>
        <v>0</v>
      </c>
      <c r="L104" s="107"/>
    </row>
    <row r="105" spans="2:12" s="1" customFormat="1" ht="21.75" customHeight="1">
      <c r="B105" s="31"/>
      <c r="L105" s="31"/>
    </row>
    <row r="106" spans="2:12" s="1" customFormat="1" ht="6.9" customHeight="1">
      <c r="B106" s="43"/>
      <c r="C106" s="44"/>
      <c r="D106" s="44"/>
      <c r="E106" s="44"/>
      <c r="F106" s="44"/>
      <c r="G106" s="44"/>
      <c r="H106" s="44"/>
      <c r="I106" s="44"/>
      <c r="J106" s="44"/>
      <c r="K106" s="44"/>
      <c r="L106" s="31"/>
    </row>
    <row r="110" spans="2:12" s="1" customFormat="1" ht="6.9" customHeight="1">
      <c r="B110" s="45"/>
      <c r="C110" s="46"/>
      <c r="D110" s="46"/>
      <c r="E110" s="46"/>
      <c r="F110" s="46"/>
      <c r="G110" s="46"/>
      <c r="H110" s="46"/>
      <c r="I110" s="46"/>
      <c r="J110" s="46"/>
      <c r="K110" s="46"/>
      <c r="L110" s="31"/>
    </row>
    <row r="111" spans="2:12" s="1" customFormat="1" ht="24.9" customHeight="1">
      <c r="B111" s="31"/>
      <c r="C111" s="20" t="s">
        <v>113</v>
      </c>
      <c r="L111" s="31"/>
    </row>
    <row r="112" spans="2:12" s="1" customFormat="1" ht="6.9" customHeight="1">
      <c r="B112" s="31"/>
      <c r="L112" s="31"/>
    </row>
    <row r="113" spans="2:65" s="1" customFormat="1" ht="12" customHeight="1">
      <c r="B113" s="31"/>
      <c r="C113" s="26" t="s">
        <v>16</v>
      </c>
      <c r="L113" s="31"/>
    </row>
    <row r="114" spans="2:65" s="1" customFormat="1" ht="16.5" customHeight="1">
      <c r="B114" s="31"/>
      <c r="E114" s="223" t="str">
        <f>E7</f>
        <v>Rekonstrukce elektroinstalace v budově DDM Astra Zlín</v>
      </c>
      <c r="F114" s="224"/>
      <c r="G114" s="224"/>
      <c r="H114" s="224"/>
      <c r="L114" s="31"/>
    </row>
    <row r="115" spans="2:65" s="1" customFormat="1" ht="12" customHeight="1">
      <c r="B115" s="31"/>
      <c r="C115" s="26" t="s">
        <v>91</v>
      </c>
      <c r="L115" s="31"/>
    </row>
    <row r="116" spans="2:65" s="1" customFormat="1" ht="16.5" customHeight="1">
      <c r="B116" s="31"/>
      <c r="E116" s="209" t="str">
        <f>E9</f>
        <v>D.1.4.g - Zařízení silnoproudé elektrotechniky</v>
      </c>
      <c r="F116" s="222"/>
      <c r="G116" s="222"/>
      <c r="H116" s="222"/>
      <c r="L116" s="31"/>
    </row>
    <row r="117" spans="2:65" s="1" customFormat="1" ht="6.9" customHeight="1">
      <c r="B117" s="31"/>
      <c r="L117" s="31"/>
    </row>
    <row r="118" spans="2:65" s="1" customFormat="1" ht="12" customHeight="1">
      <c r="B118" s="31"/>
      <c r="C118" s="26" t="s">
        <v>20</v>
      </c>
      <c r="F118" s="24" t="str">
        <f>F12</f>
        <v xml:space="preserve"> </v>
      </c>
      <c r="I118" s="26" t="s">
        <v>22</v>
      </c>
      <c r="J118" s="51" t="str">
        <f>IF(J12="","",J12)</f>
        <v>1. 12. 2022</v>
      </c>
      <c r="L118" s="31"/>
    </row>
    <row r="119" spans="2:65" s="1" customFormat="1" ht="6.9" customHeight="1">
      <c r="B119" s="31"/>
      <c r="L119" s="31"/>
    </row>
    <row r="120" spans="2:65" s="1" customFormat="1" ht="15.15" customHeight="1">
      <c r="B120" s="31"/>
      <c r="C120" s="26" t="s">
        <v>24</v>
      </c>
      <c r="F120" s="24" t="str">
        <f>E15</f>
        <v xml:space="preserve"> </v>
      </c>
      <c r="I120" s="26" t="s">
        <v>29</v>
      </c>
      <c r="J120" s="29" t="str">
        <f>E21</f>
        <v xml:space="preserve"> </v>
      </c>
      <c r="L120" s="31"/>
    </row>
    <row r="121" spans="2:65" s="1" customFormat="1" ht="15.15" customHeight="1">
      <c r="B121" s="31"/>
      <c r="C121" s="26" t="s">
        <v>27</v>
      </c>
      <c r="F121" s="24" t="str">
        <f>IF(E18="","",E18)</f>
        <v>Vyplň údaj</v>
      </c>
      <c r="I121" s="26" t="s">
        <v>31</v>
      </c>
      <c r="J121" s="29" t="str">
        <f>E24</f>
        <v xml:space="preserve"> </v>
      </c>
      <c r="L121" s="31"/>
    </row>
    <row r="122" spans="2:65" s="1" customFormat="1" ht="10.35" customHeight="1">
      <c r="B122" s="31"/>
      <c r="L122" s="31"/>
    </row>
    <row r="123" spans="2:65" s="10" customFormat="1" ht="29.25" customHeight="1">
      <c r="B123" s="111"/>
      <c r="C123" s="112" t="s">
        <v>114</v>
      </c>
      <c r="D123" s="113" t="s">
        <v>58</v>
      </c>
      <c r="E123" s="113" t="s">
        <v>54</v>
      </c>
      <c r="F123" s="113" t="s">
        <v>55</v>
      </c>
      <c r="G123" s="113" t="s">
        <v>115</v>
      </c>
      <c r="H123" s="113" t="s">
        <v>116</v>
      </c>
      <c r="I123" s="113" t="s">
        <v>117</v>
      </c>
      <c r="J123" s="114" t="s">
        <v>95</v>
      </c>
      <c r="K123" s="115" t="s">
        <v>118</v>
      </c>
      <c r="L123" s="111"/>
      <c r="M123" s="58" t="s">
        <v>1</v>
      </c>
      <c r="N123" s="59" t="s">
        <v>37</v>
      </c>
      <c r="O123" s="59" t="s">
        <v>119</v>
      </c>
      <c r="P123" s="59" t="s">
        <v>120</v>
      </c>
      <c r="Q123" s="59" t="s">
        <v>121</v>
      </c>
      <c r="R123" s="59" t="s">
        <v>122</v>
      </c>
      <c r="S123" s="59" t="s">
        <v>123</v>
      </c>
      <c r="T123" s="60" t="s">
        <v>124</v>
      </c>
    </row>
    <row r="124" spans="2:65" s="1" customFormat="1" ht="22.95" customHeight="1">
      <c r="B124" s="31"/>
      <c r="C124" s="63" t="s">
        <v>125</v>
      </c>
      <c r="J124" s="116">
        <f>BK124</f>
        <v>0</v>
      </c>
      <c r="L124" s="31"/>
      <c r="M124" s="61"/>
      <c r="N124" s="52"/>
      <c r="O124" s="52"/>
      <c r="P124" s="117">
        <f>P125</f>
        <v>0</v>
      </c>
      <c r="Q124" s="52"/>
      <c r="R124" s="117">
        <f>R125</f>
        <v>0</v>
      </c>
      <c r="S124" s="52"/>
      <c r="T124" s="118">
        <f>T125</f>
        <v>1.4255199999999999</v>
      </c>
      <c r="AT124" s="16" t="s">
        <v>72</v>
      </c>
      <c r="AU124" s="16" t="s">
        <v>97</v>
      </c>
      <c r="BK124" s="119">
        <f>BK125</f>
        <v>0</v>
      </c>
    </row>
    <row r="125" spans="2:65" s="11" customFormat="1" ht="25.95" customHeight="1">
      <c r="B125" s="120"/>
      <c r="D125" s="121" t="s">
        <v>72</v>
      </c>
      <c r="E125" s="122" t="s">
        <v>310</v>
      </c>
      <c r="F125" s="122" t="s">
        <v>415</v>
      </c>
      <c r="I125" s="123"/>
      <c r="J125" s="124">
        <f>BK125</f>
        <v>0</v>
      </c>
      <c r="L125" s="120"/>
      <c r="M125" s="125"/>
      <c r="P125" s="126">
        <f>P126</f>
        <v>0</v>
      </c>
      <c r="R125" s="126">
        <f>R126</f>
        <v>0</v>
      </c>
      <c r="T125" s="127">
        <f>T126</f>
        <v>1.4255199999999999</v>
      </c>
      <c r="AR125" s="121" t="s">
        <v>83</v>
      </c>
      <c r="AT125" s="128" t="s">
        <v>72</v>
      </c>
      <c r="AU125" s="128" t="s">
        <v>73</v>
      </c>
      <c r="AY125" s="121" t="s">
        <v>127</v>
      </c>
      <c r="BK125" s="129">
        <f>BK126</f>
        <v>0</v>
      </c>
    </row>
    <row r="126" spans="2:65" s="11" customFormat="1" ht="22.95" customHeight="1">
      <c r="B126" s="120"/>
      <c r="D126" s="121" t="s">
        <v>72</v>
      </c>
      <c r="E126" s="130" t="s">
        <v>416</v>
      </c>
      <c r="F126" s="130" t="s">
        <v>417</v>
      </c>
      <c r="I126" s="123"/>
      <c r="J126" s="131">
        <f>BK126</f>
        <v>0</v>
      </c>
      <c r="L126" s="120"/>
      <c r="M126" s="125"/>
      <c r="P126" s="126">
        <f>P127+P138+P158+P189+P254+P290</f>
        <v>0</v>
      </c>
      <c r="R126" s="126">
        <f>R127+R138+R158+R189+R254+R290</f>
        <v>0</v>
      </c>
      <c r="T126" s="127">
        <f>T127+T138+T158+T189+T254+T290</f>
        <v>1.4255199999999999</v>
      </c>
      <c r="AR126" s="121" t="s">
        <v>83</v>
      </c>
      <c r="AT126" s="128" t="s">
        <v>72</v>
      </c>
      <c r="AU126" s="128" t="s">
        <v>81</v>
      </c>
      <c r="AY126" s="121" t="s">
        <v>127</v>
      </c>
      <c r="BK126" s="129">
        <f>BK127+BK138+BK158+BK189+BK254+BK290</f>
        <v>0</v>
      </c>
    </row>
    <row r="127" spans="2:65" s="11" customFormat="1" ht="20.85" customHeight="1">
      <c r="B127" s="120"/>
      <c r="D127" s="121" t="s">
        <v>72</v>
      </c>
      <c r="E127" s="130" t="s">
        <v>418</v>
      </c>
      <c r="F127" s="130" t="s">
        <v>419</v>
      </c>
      <c r="I127" s="123"/>
      <c r="J127" s="131">
        <f>BK127</f>
        <v>0</v>
      </c>
      <c r="L127" s="120"/>
      <c r="M127" s="125"/>
      <c r="P127" s="126">
        <f>SUM(P128:P137)</f>
        <v>0</v>
      </c>
      <c r="R127" s="126">
        <f>SUM(R128:R137)</f>
        <v>0</v>
      </c>
      <c r="T127" s="127">
        <f>SUM(T128:T137)</f>
        <v>0</v>
      </c>
      <c r="AR127" s="121" t="s">
        <v>83</v>
      </c>
      <c r="AT127" s="128" t="s">
        <v>72</v>
      </c>
      <c r="AU127" s="128" t="s">
        <v>83</v>
      </c>
      <c r="AY127" s="121" t="s">
        <v>127</v>
      </c>
      <c r="BK127" s="129">
        <f>SUM(BK128:BK137)</f>
        <v>0</v>
      </c>
    </row>
    <row r="128" spans="2:65" s="1" customFormat="1" ht="24.15" customHeight="1">
      <c r="B128" s="31"/>
      <c r="C128" s="132" t="s">
        <v>81</v>
      </c>
      <c r="D128" s="132" t="s">
        <v>130</v>
      </c>
      <c r="E128" s="133" t="s">
        <v>420</v>
      </c>
      <c r="F128" s="134" t="s">
        <v>421</v>
      </c>
      <c r="G128" s="135" t="s">
        <v>141</v>
      </c>
      <c r="H128" s="136">
        <v>1</v>
      </c>
      <c r="I128" s="137"/>
      <c r="J128" s="138">
        <f t="shared" ref="J128:J137" si="0">ROUND(I128*H128,2)</f>
        <v>0</v>
      </c>
      <c r="K128" s="139"/>
      <c r="L128" s="31"/>
      <c r="M128" s="140" t="s">
        <v>1</v>
      </c>
      <c r="N128" s="141" t="s">
        <v>38</v>
      </c>
      <c r="P128" s="142">
        <f t="shared" ref="P128:P137" si="1">O128*H128</f>
        <v>0</v>
      </c>
      <c r="Q128" s="142">
        <v>0</v>
      </c>
      <c r="R128" s="142">
        <f t="shared" ref="R128:R137" si="2">Q128*H128</f>
        <v>0</v>
      </c>
      <c r="S128" s="142">
        <v>0</v>
      </c>
      <c r="T128" s="143">
        <f t="shared" ref="T128:T137" si="3">S128*H128</f>
        <v>0</v>
      </c>
      <c r="AR128" s="144" t="s">
        <v>281</v>
      </c>
      <c r="AT128" s="144" t="s">
        <v>130</v>
      </c>
      <c r="AU128" s="144" t="s">
        <v>128</v>
      </c>
      <c r="AY128" s="16" t="s">
        <v>127</v>
      </c>
      <c r="BE128" s="145">
        <f t="shared" ref="BE128:BE137" si="4">IF(N128="základní",J128,0)</f>
        <v>0</v>
      </c>
      <c r="BF128" s="145">
        <f t="shared" ref="BF128:BF137" si="5">IF(N128="snížená",J128,0)</f>
        <v>0</v>
      </c>
      <c r="BG128" s="145">
        <f t="shared" ref="BG128:BG137" si="6">IF(N128="zákl. přenesená",J128,0)</f>
        <v>0</v>
      </c>
      <c r="BH128" s="145">
        <f t="shared" ref="BH128:BH137" si="7">IF(N128="sníž. přenesená",J128,0)</f>
        <v>0</v>
      </c>
      <c r="BI128" s="145">
        <f t="shared" ref="BI128:BI137" si="8">IF(N128="nulová",J128,0)</f>
        <v>0</v>
      </c>
      <c r="BJ128" s="16" t="s">
        <v>81</v>
      </c>
      <c r="BK128" s="145">
        <f t="shared" ref="BK128:BK137" si="9">ROUND(I128*H128,2)</f>
        <v>0</v>
      </c>
      <c r="BL128" s="16" t="s">
        <v>281</v>
      </c>
      <c r="BM128" s="144" t="s">
        <v>422</v>
      </c>
    </row>
    <row r="129" spans="2:65" s="1" customFormat="1" ht="55.5" customHeight="1">
      <c r="B129" s="31"/>
      <c r="C129" s="173" t="s">
        <v>83</v>
      </c>
      <c r="D129" s="173" t="s">
        <v>423</v>
      </c>
      <c r="E129" s="174" t="s">
        <v>424</v>
      </c>
      <c r="F129" s="175" t="s">
        <v>425</v>
      </c>
      <c r="G129" s="176" t="s">
        <v>141</v>
      </c>
      <c r="H129" s="177">
        <v>1</v>
      </c>
      <c r="I129" s="178"/>
      <c r="J129" s="179">
        <f t="shared" si="0"/>
        <v>0</v>
      </c>
      <c r="K129" s="180"/>
      <c r="L129" s="181"/>
      <c r="M129" s="182" t="s">
        <v>1</v>
      </c>
      <c r="N129" s="183" t="s">
        <v>38</v>
      </c>
      <c r="P129" s="142">
        <f t="shared" si="1"/>
        <v>0</v>
      </c>
      <c r="Q129" s="142">
        <v>0</v>
      </c>
      <c r="R129" s="142">
        <f t="shared" si="2"/>
        <v>0</v>
      </c>
      <c r="S129" s="142">
        <v>0</v>
      </c>
      <c r="T129" s="143">
        <f t="shared" si="3"/>
        <v>0</v>
      </c>
      <c r="AR129" s="144" t="s">
        <v>379</v>
      </c>
      <c r="AT129" s="144" t="s">
        <v>423</v>
      </c>
      <c r="AU129" s="144" t="s">
        <v>128</v>
      </c>
      <c r="AY129" s="16" t="s">
        <v>127</v>
      </c>
      <c r="BE129" s="145">
        <f t="shared" si="4"/>
        <v>0</v>
      </c>
      <c r="BF129" s="145">
        <f t="shared" si="5"/>
        <v>0</v>
      </c>
      <c r="BG129" s="145">
        <f t="shared" si="6"/>
        <v>0</v>
      </c>
      <c r="BH129" s="145">
        <f t="shared" si="7"/>
        <v>0</v>
      </c>
      <c r="BI129" s="145">
        <f t="shared" si="8"/>
        <v>0</v>
      </c>
      <c r="BJ129" s="16" t="s">
        <v>81</v>
      </c>
      <c r="BK129" s="145">
        <f t="shared" si="9"/>
        <v>0</v>
      </c>
      <c r="BL129" s="16" t="s">
        <v>281</v>
      </c>
      <c r="BM129" s="144" t="s">
        <v>426</v>
      </c>
    </row>
    <row r="130" spans="2:65" s="1" customFormat="1" ht="24.15" customHeight="1">
      <c r="B130" s="31"/>
      <c r="C130" s="132" t="s">
        <v>128</v>
      </c>
      <c r="D130" s="132" t="s">
        <v>130</v>
      </c>
      <c r="E130" s="133" t="s">
        <v>427</v>
      </c>
      <c r="F130" s="134" t="s">
        <v>428</v>
      </c>
      <c r="G130" s="135" t="s">
        <v>141</v>
      </c>
      <c r="H130" s="136">
        <v>7</v>
      </c>
      <c r="I130" s="137"/>
      <c r="J130" s="138">
        <f t="shared" si="0"/>
        <v>0</v>
      </c>
      <c r="K130" s="139"/>
      <c r="L130" s="31"/>
      <c r="M130" s="140" t="s">
        <v>1</v>
      </c>
      <c r="N130" s="141" t="s">
        <v>38</v>
      </c>
      <c r="P130" s="142">
        <f t="shared" si="1"/>
        <v>0</v>
      </c>
      <c r="Q130" s="142">
        <v>0</v>
      </c>
      <c r="R130" s="142">
        <f t="shared" si="2"/>
        <v>0</v>
      </c>
      <c r="S130" s="142">
        <v>0</v>
      </c>
      <c r="T130" s="143">
        <f t="shared" si="3"/>
        <v>0</v>
      </c>
      <c r="AR130" s="144" t="s">
        <v>281</v>
      </c>
      <c r="AT130" s="144" t="s">
        <v>130</v>
      </c>
      <c r="AU130" s="144" t="s">
        <v>128</v>
      </c>
      <c r="AY130" s="16" t="s">
        <v>127</v>
      </c>
      <c r="BE130" s="145">
        <f t="shared" si="4"/>
        <v>0</v>
      </c>
      <c r="BF130" s="145">
        <f t="shared" si="5"/>
        <v>0</v>
      </c>
      <c r="BG130" s="145">
        <f t="shared" si="6"/>
        <v>0</v>
      </c>
      <c r="BH130" s="145">
        <f t="shared" si="7"/>
        <v>0</v>
      </c>
      <c r="BI130" s="145">
        <f t="shared" si="8"/>
        <v>0</v>
      </c>
      <c r="BJ130" s="16" t="s">
        <v>81</v>
      </c>
      <c r="BK130" s="145">
        <f t="shared" si="9"/>
        <v>0</v>
      </c>
      <c r="BL130" s="16" t="s">
        <v>281</v>
      </c>
      <c r="BM130" s="144" t="s">
        <v>429</v>
      </c>
    </row>
    <row r="131" spans="2:65" s="1" customFormat="1" ht="44.25" customHeight="1">
      <c r="B131" s="31"/>
      <c r="C131" s="173" t="s">
        <v>134</v>
      </c>
      <c r="D131" s="173" t="s">
        <v>423</v>
      </c>
      <c r="E131" s="174" t="s">
        <v>430</v>
      </c>
      <c r="F131" s="175" t="s">
        <v>431</v>
      </c>
      <c r="G131" s="176" t="s">
        <v>141</v>
      </c>
      <c r="H131" s="177">
        <v>1</v>
      </c>
      <c r="I131" s="178"/>
      <c r="J131" s="179">
        <f t="shared" si="0"/>
        <v>0</v>
      </c>
      <c r="K131" s="180"/>
      <c r="L131" s="181"/>
      <c r="M131" s="182" t="s">
        <v>1</v>
      </c>
      <c r="N131" s="183" t="s">
        <v>38</v>
      </c>
      <c r="P131" s="142">
        <f t="shared" si="1"/>
        <v>0</v>
      </c>
      <c r="Q131" s="142">
        <v>0</v>
      </c>
      <c r="R131" s="142">
        <f t="shared" si="2"/>
        <v>0</v>
      </c>
      <c r="S131" s="142">
        <v>0</v>
      </c>
      <c r="T131" s="143">
        <f t="shared" si="3"/>
        <v>0</v>
      </c>
      <c r="AR131" s="144" t="s">
        <v>379</v>
      </c>
      <c r="AT131" s="144" t="s">
        <v>423</v>
      </c>
      <c r="AU131" s="144" t="s">
        <v>128</v>
      </c>
      <c r="AY131" s="16" t="s">
        <v>127</v>
      </c>
      <c r="BE131" s="145">
        <f t="shared" si="4"/>
        <v>0</v>
      </c>
      <c r="BF131" s="145">
        <f t="shared" si="5"/>
        <v>0</v>
      </c>
      <c r="BG131" s="145">
        <f t="shared" si="6"/>
        <v>0</v>
      </c>
      <c r="BH131" s="145">
        <f t="shared" si="7"/>
        <v>0</v>
      </c>
      <c r="BI131" s="145">
        <f t="shared" si="8"/>
        <v>0</v>
      </c>
      <c r="BJ131" s="16" t="s">
        <v>81</v>
      </c>
      <c r="BK131" s="145">
        <f t="shared" si="9"/>
        <v>0</v>
      </c>
      <c r="BL131" s="16" t="s">
        <v>281</v>
      </c>
      <c r="BM131" s="144" t="s">
        <v>432</v>
      </c>
    </row>
    <row r="132" spans="2:65" s="1" customFormat="1" ht="37.950000000000003" customHeight="1">
      <c r="B132" s="31"/>
      <c r="C132" s="173" t="s">
        <v>160</v>
      </c>
      <c r="D132" s="173" t="s">
        <v>423</v>
      </c>
      <c r="E132" s="174" t="s">
        <v>433</v>
      </c>
      <c r="F132" s="175" t="s">
        <v>434</v>
      </c>
      <c r="G132" s="176" t="s">
        <v>141</v>
      </c>
      <c r="H132" s="177">
        <v>1</v>
      </c>
      <c r="I132" s="178"/>
      <c r="J132" s="179">
        <f t="shared" si="0"/>
        <v>0</v>
      </c>
      <c r="K132" s="180"/>
      <c r="L132" s="181"/>
      <c r="M132" s="182" t="s">
        <v>1</v>
      </c>
      <c r="N132" s="183" t="s">
        <v>38</v>
      </c>
      <c r="P132" s="142">
        <f t="shared" si="1"/>
        <v>0</v>
      </c>
      <c r="Q132" s="142">
        <v>0</v>
      </c>
      <c r="R132" s="142">
        <f t="shared" si="2"/>
        <v>0</v>
      </c>
      <c r="S132" s="142">
        <v>0</v>
      </c>
      <c r="T132" s="143">
        <f t="shared" si="3"/>
        <v>0</v>
      </c>
      <c r="AR132" s="144" t="s">
        <v>379</v>
      </c>
      <c r="AT132" s="144" t="s">
        <v>423</v>
      </c>
      <c r="AU132" s="144" t="s">
        <v>128</v>
      </c>
      <c r="AY132" s="16" t="s">
        <v>127</v>
      </c>
      <c r="BE132" s="145">
        <f t="shared" si="4"/>
        <v>0</v>
      </c>
      <c r="BF132" s="145">
        <f t="shared" si="5"/>
        <v>0</v>
      </c>
      <c r="BG132" s="145">
        <f t="shared" si="6"/>
        <v>0</v>
      </c>
      <c r="BH132" s="145">
        <f t="shared" si="7"/>
        <v>0</v>
      </c>
      <c r="BI132" s="145">
        <f t="shared" si="8"/>
        <v>0</v>
      </c>
      <c r="BJ132" s="16" t="s">
        <v>81</v>
      </c>
      <c r="BK132" s="145">
        <f t="shared" si="9"/>
        <v>0</v>
      </c>
      <c r="BL132" s="16" t="s">
        <v>281</v>
      </c>
      <c r="BM132" s="144" t="s">
        <v>435</v>
      </c>
    </row>
    <row r="133" spans="2:65" s="1" customFormat="1" ht="37.950000000000003" customHeight="1">
      <c r="B133" s="31"/>
      <c r="C133" s="173" t="s">
        <v>165</v>
      </c>
      <c r="D133" s="173" t="s">
        <v>423</v>
      </c>
      <c r="E133" s="174" t="s">
        <v>436</v>
      </c>
      <c r="F133" s="175" t="s">
        <v>437</v>
      </c>
      <c r="G133" s="176" t="s">
        <v>141</v>
      </c>
      <c r="H133" s="177">
        <v>1</v>
      </c>
      <c r="I133" s="178"/>
      <c r="J133" s="179">
        <f t="shared" si="0"/>
        <v>0</v>
      </c>
      <c r="K133" s="180"/>
      <c r="L133" s="181"/>
      <c r="M133" s="182" t="s">
        <v>1</v>
      </c>
      <c r="N133" s="183" t="s">
        <v>38</v>
      </c>
      <c r="P133" s="142">
        <f t="shared" si="1"/>
        <v>0</v>
      </c>
      <c r="Q133" s="142">
        <v>0</v>
      </c>
      <c r="R133" s="142">
        <f t="shared" si="2"/>
        <v>0</v>
      </c>
      <c r="S133" s="142">
        <v>0</v>
      </c>
      <c r="T133" s="143">
        <f t="shared" si="3"/>
        <v>0</v>
      </c>
      <c r="AR133" s="144" t="s">
        <v>379</v>
      </c>
      <c r="AT133" s="144" t="s">
        <v>423</v>
      </c>
      <c r="AU133" s="144" t="s">
        <v>128</v>
      </c>
      <c r="AY133" s="16" t="s">
        <v>127</v>
      </c>
      <c r="BE133" s="145">
        <f t="shared" si="4"/>
        <v>0</v>
      </c>
      <c r="BF133" s="145">
        <f t="shared" si="5"/>
        <v>0</v>
      </c>
      <c r="BG133" s="145">
        <f t="shared" si="6"/>
        <v>0</v>
      </c>
      <c r="BH133" s="145">
        <f t="shared" si="7"/>
        <v>0</v>
      </c>
      <c r="BI133" s="145">
        <f t="shared" si="8"/>
        <v>0</v>
      </c>
      <c r="BJ133" s="16" t="s">
        <v>81</v>
      </c>
      <c r="BK133" s="145">
        <f t="shared" si="9"/>
        <v>0</v>
      </c>
      <c r="BL133" s="16" t="s">
        <v>281</v>
      </c>
      <c r="BM133" s="144" t="s">
        <v>438</v>
      </c>
    </row>
    <row r="134" spans="2:65" s="1" customFormat="1" ht="37.950000000000003" customHeight="1">
      <c r="B134" s="31"/>
      <c r="C134" s="173" t="s">
        <v>195</v>
      </c>
      <c r="D134" s="173" t="s">
        <v>423</v>
      </c>
      <c r="E134" s="174" t="s">
        <v>439</v>
      </c>
      <c r="F134" s="175" t="s">
        <v>440</v>
      </c>
      <c r="G134" s="176" t="s">
        <v>141</v>
      </c>
      <c r="H134" s="177">
        <v>1</v>
      </c>
      <c r="I134" s="178"/>
      <c r="J134" s="179">
        <f t="shared" si="0"/>
        <v>0</v>
      </c>
      <c r="K134" s="180"/>
      <c r="L134" s="181"/>
      <c r="M134" s="182" t="s">
        <v>1</v>
      </c>
      <c r="N134" s="183" t="s">
        <v>38</v>
      </c>
      <c r="P134" s="142">
        <f t="shared" si="1"/>
        <v>0</v>
      </c>
      <c r="Q134" s="142">
        <v>0</v>
      </c>
      <c r="R134" s="142">
        <f t="shared" si="2"/>
        <v>0</v>
      </c>
      <c r="S134" s="142">
        <v>0</v>
      </c>
      <c r="T134" s="143">
        <f t="shared" si="3"/>
        <v>0</v>
      </c>
      <c r="AR134" s="144" t="s">
        <v>379</v>
      </c>
      <c r="AT134" s="144" t="s">
        <v>423</v>
      </c>
      <c r="AU134" s="144" t="s">
        <v>128</v>
      </c>
      <c r="AY134" s="16" t="s">
        <v>127</v>
      </c>
      <c r="BE134" s="145">
        <f t="shared" si="4"/>
        <v>0</v>
      </c>
      <c r="BF134" s="145">
        <f t="shared" si="5"/>
        <v>0</v>
      </c>
      <c r="BG134" s="145">
        <f t="shared" si="6"/>
        <v>0</v>
      </c>
      <c r="BH134" s="145">
        <f t="shared" si="7"/>
        <v>0</v>
      </c>
      <c r="BI134" s="145">
        <f t="shared" si="8"/>
        <v>0</v>
      </c>
      <c r="BJ134" s="16" t="s">
        <v>81</v>
      </c>
      <c r="BK134" s="145">
        <f t="shared" si="9"/>
        <v>0</v>
      </c>
      <c r="BL134" s="16" t="s">
        <v>281</v>
      </c>
      <c r="BM134" s="144" t="s">
        <v>441</v>
      </c>
    </row>
    <row r="135" spans="2:65" s="1" customFormat="1" ht="49.2" customHeight="1">
      <c r="B135" s="31"/>
      <c r="C135" s="173" t="s">
        <v>202</v>
      </c>
      <c r="D135" s="173" t="s">
        <v>423</v>
      </c>
      <c r="E135" s="174" t="s">
        <v>442</v>
      </c>
      <c r="F135" s="175" t="s">
        <v>443</v>
      </c>
      <c r="G135" s="176" t="s">
        <v>141</v>
      </c>
      <c r="H135" s="177">
        <v>1</v>
      </c>
      <c r="I135" s="178"/>
      <c r="J135" s="179">
        <f t="shared" si="0"/>
        <v>0</v>
      </c>
      <c r="K135" s="180"/>
      <c r="L135" s="181"/>
      <c r="M135" s="182" t="s">
        <v>1</v>
      </c>
      <c r="N135" s="183" t="s">
        <v>38</v>
      </c>
      <c r="P135" s="142">
        <f t="shared" si="1"/>
        <v>0</v>
      </c>
      <c r="Q135" s="142">
        <v>0</v>
      </c>
      <c r="R135" s="142">
        <f t="shared" si="2"/>
        <v>0</v>
      </c>
      <c r="S135" s="142">
        <v>0</v>
      </c>
      <c r="T135" s="143">
        <f t="shared" si="3"/>
        <v>0</v>
      </c>
      <c r="AR135" s="144" t="s">
        <v>379</v>
      </c>
      <c r="AT135" s="144" t="s">
        <v>423</v>
      </c>
      <c r="AU135" s="144" t="s">
        <v>128</v>
      </c>
      <c r="AY135" s="16" t="s">
        <v>127</v>
      </c>
      <c r="BE135" s="145">
        <f t="shared" si="4"/>
        <v>0</v>
      </c>
      <c r="BF135" s="145">
        <f t="shared" si="5"/>
        <v>0</v>
      </c>
      <c r="BG135" s="145">
        <f t="shared" si="6"/>
        <v>0</v>
      </c>
      <c r="BH135" s="145">
        <f t="shared" si="7"/>
        <v>0</v>
      </c>
      <c r="BI135" s="145">
        <f t="shared" si="8"/>
        <v>0</v>
      </c>
      <c r="BJ135" s="16" t="s">
        <v>81</v>
      </c>
      <c r="BK135" s="145">
        <f t="shared" si="9"/>
        <v>0</v>
      </c>
      <c r="BL135" s="16" t="s">
        <v>281</v>
      </c>
      <c r="BM135" s="144" t="s">
        <v>444</v>
      </c>
    </row>
    <row r="136" spans="2:65" s="1" customFormat="1" ht="49.2" customHeight="1">
      <c r="B136" s="31"/>
      <c r="C136" s="173" t="s">
        <v>212</v>
      </c>
      <c r="D136" s="173" t="s">
        <v>423</v>
      </c>
      <c r="E136" s="174" t="s">
        <v>445</v>
      </c>
      <c r="F136" s="175" t="s">
        <v>446</v>
      </c>
      <c r="G136" s="176" t="s">
        <v>141</v>
      </c>
      <c r="H136" s="177">
        <v>1</v>
      </c>
      <c r="I136" s="178"/>
      <c r="J136" s="179">
        <f t="shared" si="0"/>
        <v>0</v>
      </c>
      <c r="K136" s="180"/>
      <c r="L136" s="181"/>
      <c r="M136" s="182" t="s">
        <v>1</v>
      </c>
      <c r="N136" s="183" t="s">
        <v>38</v>
      </c>
      <c r="P136" s="142">
        <f t="shared" si="1"/>
        <v>0</v>
      </c>
      <c r="Q136" s="142">
        <v>0</v>
      </c>
      <c r="R136" s="142">
        <f t="shared" si="2"/>
        <v>0</v>
      </c>
      <c r="S136" s="142">
        <v>0</v>
      </c>
      <c r="T136" s="143">
        <f t="shared" si="3"/>
        <v>0</v>
      </c>
      <c r="AR136" s="144" t="s">
        <v>379</v>
      </c>
      <c r="AT136" s="144" t="s">
        <v>423</v>
      </c>
      <c r="AU136" s="144" t="s">
        <v>128</v>
      </c>
      <c r="AY136" s="16" t="s">
        <v>127</v>
      </c>
      <c r="BE136" s="145">
        <f t="shared" si="4"/>
        <v>0</v>
      </c>
      <c r="BF136" s="145">
        <f t="shared" si="5"/>
        <v>0</v>
      </c>
      <c r="BG136" s="145">
        <f t="shared" si="6"/>
        <v>0</v>
      </c>
      <c r="BH136" s="145">
        <f t="shared" si="7"/>
        <v>0</v>
      </c>
      <c r="BI136" s="145">
        <f t="shared" si="8"/>
        <v>0</v>
      </c>
      <c r="BJ136" s="16" t="s">
        <v>81</v>
      </c>
      <c r="BK136" s="145">
        <f t="shared" si="9"/>
        <v>0</v>
      </c>
      <c r="BL136" s="16" t="s">
        <v>281</v>
      </c>
      <c r="BM136" s="144" t="s">
        <v>447</v>
      </c>
    </row>
    <row r="137" spans="2:65" s="1" customFormat="1" ht="33" customHeight="1">
      <c r="B137" s="31"/>
      <c r="C137" s="173" t="s">
        <v>220</v>
      </c>
      <c r="D137" s="173" t="s">
        <v>423</v>
      </c>
      <c r="E137" s="174" t="s">
        <v>448</v>
      </c>
      <c r="F137" s="175" t="s">
        <v>449</v>
      </c>
      <c r="G137" s="176" t="s">
        <v>141</v>
      </c>
      <c r="H137" s="177">
        <v>1</v>
      </c>
      <c r="I137" s="178"/>
      <c r="J137" s="179">
        <f t="shared" si="0"/>
        <v>0</v>
      </c>
      <c r="K137" s="180"/>
      <c r="L137" s="181"/>
      <c r="M137" s="182" t="s">
        <v>1</v>
      </c>
      <c r="N137" s="183" t="s">
        <v>38</v>
      </c>
      <c r="P137" s="142">
        <f t="shared" si="1"/>
        <v>0</v>
      </c>
      <c r="Q137" s="142">
        <v>0</v>
      </c>
      <c r="R137" s="142">
        <f t="shared" si="2"/>
        <v>0</v>
      </c>
      <c r="S137" s="142">
        <v>0</v>
      </c>
      <c r="T137" s="143">
        <f t="shared" si="3"/>
        <v>0</v>
      </c>
      <c r="AR137" s="144" t="s">
        <v>379</v>
      </c>
      <c r="AT137" s="144" t="s">
        <v>423</v>
      </c>
      <c r="AU137" s="144" t="s">
        <v>128</v>
      </c>
      <c r="AY137" s="16" t="s">
        <v>127</v>
      </c>
      <c r="BE137" s="145">
        <f t="shared" si="4"/>
        <v>0</v>
      </c>
      <c r="BF137" s="145">
        <f t="shared" si="5"/>
        <v>0</v>
      </c>
      <c r="BG137" s="145">
        <f t="shared" si="6"/>
        <v>0</v>
      </c>
      <c r="BH137" s="145">
        <f t="shared" si="7"/>
        <v>0</v>
      </c>
      <c r="BI137" s="145">
        <f t="shared" si="8"/>
        <v>0</v>
      </c>
      <c r="BJ137" s="16" t="s">
        <v>81</v>
      </c>
      <c r="BK137" s="145">
        <f t="shared" si="9"/>
        <v>0</v>
      </c>
      <c r="BL137" s="16" t="s">
        <v>281</v>
      </c>
      <c r="BM137" s="144" t="s">
        <v>450</v>
      </c>
    </row>
    <row r="138" spans="2:65" s="11" customFormat="1" ht="20.85" customHeight="1">
      <c r="B138" s="120"/>
      <c r="D138" s="121" t="s">
        <v>72</v>
      </c>
      <c r="E138" s="130" t="s">
        <v>451</v>
      </c>
      <c r="F138" s="130" t="s">
        <v>452</v>
      </c>
      <c r="I138" s="123"/>
      <c r="J138" s="131">
        <f>BK138</f>
        <v>0</v>
      </c>
      <c r="L138" s="120"/>
      <c r="M138" s="125"/>
      <c r="P138" s="126">
        <f>SUM(P139:P157)</f>
        <v>0</v>
      </c>
      <c r="R138" s="126">
        <f>SUM(R139:R157)</f>
        <v>0</v>
      </c>
      <c r="T138" s="127">
        <f>SUM(T139:T157)</f>
        <v>0</v>
      </c>
      <c r="AR138" s="121" t="s">
        <v>83</v>
      </c>
      <c r="AT138" s="128" t="s">
        <v>72</v>
      </c>
      <c r="AU138" s="128" t="s">
        <v>83</v>
      </c>
      <c r="AY138" s="121" t="s">
        <v>127</v>
      </c>
      <c r="BK138" s="129">
        <f>SUM(BK139:BK157)</f>
        <v>0</v>
      </c>
    </row>
    <row r="139" spans="2:65" s="1" customFormat="1" ht="37.950000000000003" customHeight="1">
      <c r="B139" s="31"/>
      <c r="C139" s="132" t="s">
        <v>227</v>
      </c>
      <c r="D139" s="132" t="s">
        <v>130</v>
      </c>
      <c r="E139" s="133" t="s">
        <v>453</v>
      </c>
      <c r="F139" s="134" t="s">
        <v>454</v>
      </c>
      <c r="G139" s="135" t="s">
        <v>141</v>
      </c>
      <c r="H139" s="136">
        <v>92</v>
      </c>
      <c r="I139" s="137"/>
      <c r="J139" s="138">
        <f t="shared" ref="J139:J157" si="10">ROUND(I139*H139,2)</f>
        <v>0</v>
      </c>
      <c r="K139" s="139"/>
      <c r="L139" s="31"/>
      <c r="M139" s="140" t="s">
        <v>1</v>
      </c>
      <c r="N139" s="141" t="s">
        <v>38</v>
      </c>
      <c r="P139" s="142">
        <f t="shared" ref="P139:P157" si="11">O139*H139</f>
        <v>0</v>
      </c>
      <c r="Q139" s="142">
        <v>0</v>
      </c>
      <c r="R139" s="142">
        <f t="shared" ref="R139:R157" si="12">Q139*H139</f>
        <v>0</v>
      </c>
      <c r="S139" s="142">
        <v>0</v>
      </c>
      <c r="T139" s="143">
        <f t="shared" ref="T139:T157" si="13">S139*H139</f>
        <v>0</v>
      </c>
      <c r="AR139" s="144" t="s">
        <v>281</v>
      </c>
      <c r="AT139" s="144" t="s">
        <v>130</v>
      </c>
      <c r="AU139" s="144" t="s">
        <v>128</v>
      </c>
      <c r="AY139" s="16" t="s">
        <v>127</v>
      </c>
      <c r="BE139" s="145">
        <f t="shared" ref="BE139:BE157" si="14">IF(N139="základní",J139,0)</f>
        <v>0</v>
      </c>
      <c r="BF139" s="145">
        <f t="shared" ref="BF139:BF157" si="15">IF(N139="snížená",J139,0)</f>
        <v>0</v>
      </c>
      <c r="BG139" s="145">
        <f t="shared" ref="BG139:BG157" si="16">IF(N139="zákl. přenesená",J139,0)</f>
        <v>0</v>
      </c>
      <c r="BH139" s="145">
        <f t="shared" ref="BH139:BH157" si="17">IF(N139="sníž. přenesená",J139,0)</f>
        <v>0</v>
      </c>
      <c r="BI139" s="145">
        <f t="shared" ref="BI139:BI157" si="18">IF(N139="nulová",J139,0)</f>
        <v>0</v>
      </c>
      <c r="BJ139" s="16" t="s">
        <v>81</v>
      </c>
      <c r="BK139" s="145">
        <f t="shared" ref="BK139:BK157" si="19">ROUND(I139*H139,2)</f>
        <v>0</v>
      </c>
      <c r="BL139" s="16" t="s">
        <v>281</v>
      </c>
      <c r="BM139" s="144" t="s">
        <v>455</v>
      </c>
    </row>
    <row r="140" spans="2:65" s="1" customFormat="1" ht="24.15" customHeight="1">
      <c r="B140" s="31"/>
      <c r="C140" s="173" t="s">
        <v>258</v>
      </c>
      <c r="D140" s="173" t="s">
        <v>423</v>
      </c>
      <c r="E140" s="174" t="s">
        <v>456</v>
      </c>
      <c r="F140" s="175" t="s">
        <v>457</v>
      </c>
      <c r="G140" s="176" t="s">
        <v>141</v>
      </c>
      <c r="H140" s="177">
        <v>2</v>
      </c>
      <c r="I140" s="178"/>
      <c r="J140" s="179">
        <f t="shared" si="10"/>
        <v>0</v>
      </c>
      <c r="K140" s="180"/>
      <c r="L140" s="181"/>
      <c r="M140" s="182" t="s">
        <v>1</v>
      </c>
      <c r="N140" s="183" t="s">
        <v>38</v>
      </c>
      <c r="P140" s="142">
        <f t="shared" si="11"/>
        <v>0</v>
      </c>
      <c r="Q140" s="142">
        <v>0</v>
      </c>
      <c r="R140" s="142">
        <f t="shared" si="12"/>
        <v>0</v>
      </c>
      <c r="S140" s="142">
        <v>0</v>
      </c>
      <c r="T140" s="143">
        <f t="shared" si="13"/>
        <v>0</v>
      </c>
      <c r="AR140" s="144" t="s">
        <v>379</v>
      </c>
      <c r="AT140" s="144" t="s">
        <v>423</v>
      </c>
      <c r="AU140" s="144" t="s">
        <v>128</v>
      </c>
      <c r="AY140" s="16" t="s">
        <v>127</v>
      </c>
      <c r="BE140" s="145">
        <f t="shared" si="14"/>
        <v>0</v>
      </c>
      <c r="BF140" s="145">
        <f t="shared" si="15"/>
        <v>0</v>
      </c>
      <c r="BG140" s="145">
        <f t="shared" si="16"/>
        <v>0</v>
      </c>
      <c r="BH140" s="145">
        <f t="shared" si="17"/>
        <v>0</v>
      </c>
      <c r="BI140" s="145">
        <f t="shared" si="18"/>
        <v>0</v>
      </c>
      <c r="BJ140" s="16" t="s">
        <v>81</v>
      </c>
      <c r="BK140" s="145">
        <f t="shared" si="19"/>
        <v>0</v>
      </c>
      <c r="BL140" s="16" t="s">
        <v>281</v>
      </c>
      <c r="BM140" s="144" t="s">
        <v>458</v>
      </c>
    </row>
    <row r="141" spans="2:65" s="1" customFormat="1" ht="24.15" customHeight="1">
      <c r="B141" s="31"/>
      <c r="C141" s="173" t="s">
        <v>264</v>
      </c>
      <c r="D141" s="173" t="s">
        <v>423</v>
      </c>
      <c r="E141" s="174" t="s">
        <v>459</v>
      </c>
      <c r="F141" s="175" t="s">
        <v>460</v>
      </c>
      <c r="G141" s="176" t="s">
        <v>141</v>
      </c>
      <c r="H141" s="177">
        <v>4</v>
      </c>
      <c r="I141" s="178"/>
      <c r="J141" s="179">
        <f t="shared" si="10"/>
        <v>0</v>
      </c>
      <c r="K141" s="180"/>
      <c r="L141" s="181"/>
      <c r="M141" s="182" t="s">
        <v>1</v>
      </c>
      <c r="N141" s="183" t="s">
        <v>38</v>
      </c>
      <c r="P141" s="142">
        <f t="shared" si="11"/>
        <v>0</v>
      </c>
      <c r="Q141" s="142">
        <v>0</v>
      </c>
      <c r="R141" s="142">
        <f t="shared" si="12"/>
        <v>0</v>
      </c>
      <c r="S141" s="142">
        <v>0</v>
      </c>
      <c r="T141" s="143">
        <f t="shared" si="13"/>
        <v>0</v>
      </c>
      <c r="AR141" s="144" t="s">
        <v>379</v>
      </c>
      <c r="AT141" s="144" t="s">
        <v>423</v>
      </c>
      <c r="AU141" s="144" t="s">
        <v>128</v>
      </c>
      <c r="AY141" s="16" t="s">
        <v>127</v>
      </c>
      <c r="BE141" s="145">
        <f t="shared" si="14"/>
        <v>0</v>
      </c>
      <c r="BF141" s="145">
        <f t="shared" si="15"/>
        <v>0</v>
      </c>
      <c r="BG141" s="145">
        <f t="shared" si="16"/>
        <v>0</v>
      </c>
      <c r="BH141" s="145">
        <f t="shared" si="17"/>
        <v>0</v>
      </c>
      <c r="BI141" s="145">
        <f t="shared" si="18"/>
        <v>0</v>
      </c>
      <c r="BJ141" s="16" t="s">
        <v>81</v>
      </c>
      <c r="BK141" s="145">
        <f t="shared" si="19"/>
        <v>0</v>
      </c>
      <c r="BL141" s="16" t="s">
        <v>281</v>
      </c>
      <c r="BM141" s="144" t="s">
        <v>461</v>
      </c>
    </row>
    <row r="142" spans="2:65" s="1" customFormat="1" ht="37.950000000000003" customHeight="1">
      <c r="B142" s="31"/>
      <c r="C142" s="173" t="s">
        <v>269</v>
      </c>
      <c r="D142" s="173" t="s">
        <v>423</v>
      </c>
      <c r="E142" s="174" t="s">
        <v>462</v>
      </c>
      <c r="F142" s="175" t="s">
        <v>463</v>
      </c>
      <c r="G142" s="176" t="s">
        <v>141</v>
      </c>
      <c r="H142" s="177">
        <v>8</v>
      </c>
      <c r="I142" s="178"/>
      <c r="J142" s="179">
        <f t="shared" si="10"/>
        <v>0</v>
      </c>
      <c r="K142" s="180"/>
      <c r="L142" s="181"/>
      <c r="M142" s="182" t="s">
        <v>1</v>
      </c>
      <c r="N142" s="183" t="s">
        <v>38</v>
      </c>
      <c r="P142" s="142">
        <f t="shared" si="11"/>
        <v>0</v>
      </c>
      <c r="Q142" s="142">
        <v>0</v>
      </c>
      <c r="R142" s="142">
        <f t="shared" si="12"/>
        <v>0</v>
      </c>
      <c r="S142" s="142">
        <v>0</v>
      </c>
      <c r="T142" s="143">
        <f t="shared" si="13"/>
        <v>0</v>
      </c>
      <c r="AR142" s="144" t="s">
        <v>379</v>
      </c>
      <c r="AT142" s="144" t="s">
        <v>423</v>
      </c>
      <c r="AU142" s="144" t="s">
        <v>128</v>
      </c>
      <c r="AY142" s="16" t="s">
        <v>127</v>
      </c>
      <c r="BE142" s="145">
        <f t="shared" si="14"/>
        <v>0</v>
      </c>
      <c r="BF142" s="145">
        <f t="shared" si="15"/>
        <v>0</v>
      </c>
      <c r="BG142" s="145">
        <f t="shared" si="16"/>
        <v>0</v>
      </c>
      <c r="BH142" s="145">
        <f t="shared" si="17"/>
        <v>0</v>
      </c>
      <c r="BI142" s="145">
        <f t="shared" si="18"/>
        <v>0</v>
      </c>
      <c r="BJ142" s="16" t="s">
        <v>81</v>
      </c>
      <c r="BK142" s="145">
        <f t="shared" si="19"/>
        <v>0</v>
      </c>
      <c r="BL142" s="16" t="s">
        <v>281</v>
      </c>
      <c r="BM142" s="144" t="s">
        <v>464</v>
      </c>
    </row>
    <row r="143" spans="2:65" s="1" customFormat="1" ht="37.950000000000003" customHeight="1">
      <c r="B143" s="31"/>
      <c r="C143" s="173" t="s">
        <v>8</v>
      </c>
      <c r="D143" s="173" t="s">
        <v>423</v>
      </c>
      <c r="E143" s="174" t="s">
        <v>465</v>
      </c>
      <c r="F143" s="175" t="s">
        <v>466</v>
      </c>
      <c r="G143" s="176" t="s">
        <v>141</v>
      </c>
      <c r="H143" s="177">
        <v>6</v>
      </c>
      <c r="I143" s="178"/>
      <c r="J143" s="179">
        <f t="shared" si="10"/>
        <v>0</v>
      </c>
      <c r="K143" s="180"/>
      <c r="L143" s="181"/>
      <c r="M143" s="182" t="s">
        <v>1</v>
      </c>
      <c r="N143" s="183" t="s">
        <v>38</v>
      </c>
      <c r="P143" s="142">
        <f t="shared" si="11"/>
        <v>0</v>
      </c>
      <c r="Q143" s="142">
        <v>0</v>
      </c>
      <c r="R143" s="142">
        <f t="shared" si="12"/>
        <v>0</v>
      </c>
      <c r="S143" s="142">
        <v>0</v>
      </c>
      <c r="T143" s="143">
        <f t="shared" si="13"/>
        <v>0</v>
      </c>
      <c r="AR143" s="144" t="s">
        <v>379</v>
      </c>
      <c r="AT143" s="144" t="s">
        <v>423</v>
      </c>
      <c r="AU143" s="144" t="s">
        <v>128</v>
      </c>
      <c r="AY143" s="16" t="s">
        <v>127</v>
      </c>
      <c r="BE143" s="145">
        <f t="shared" si="14"/>
        <v>0</v>
      </c>
      <c r="BF143" s="145">
        <f t="shared" si="15"/>
        <v>0</v>
      </c>
      <c r="BG143" s="145">
        <f t="shared" si="16"/>
        <v>0</v>
      </c>
      <c r="BH143" s="145">
        <f t="shared" si="17"/>
        <v>0</v>
      </c>
      <c r="BI143" s="145">
        <f t="shared" si="18"/>
        <v>0</v>
      </c>
      <c r="BJ143" s="16" t="s">
        <v>81</v>
      </c>
      <c r="BK143" s="145">
        <f t="shared" si="19"/>
        <v>0</v>
      </c>
      <c r="BL143" s="16" t="s">
        <v>281</v>
      </c>
      <c r="BM143" s="144" t="s">
        <v>467</v>
      </c>
    </row>
    <row r="144" spans="2:65" s="1" customFormat="1" ht="24.15" customHeight="1">
      <c r="B144" s="31"/>
      <c r="C144" s="173" t="s">
        <v>281</v>
      </c>
      <c r="D144" s="173" t="s">
        <v>423</v>
      </c>
      <c r="E144" s="174" t="s">
        <v>468</v>
      </c>
      <c r="F144" s="175" t="s">
        <v>469</v>
      </c>
      <c r="G144" s="176" t="s">
        <v>141</v>
      </c>
      <c r="H144" s="177">
        <v>10</v>
      </c>
      <c r="I144" s="178"/>
      <c r="J144" s="179">
        <f t="shared" si="10"/>
        <v>0</v>
      </c>
      <c r="K144" s="180"/>
      <c r="L144" s="181"/>
      <c r="M144" s="182" t="s">
        <v>1</v>
      </c>
      <c r="N144" s="183" t="s">
        <v>38</v>
      </c>
      <c r="P144" s="142">
        <f t="shared" si="11"/>
        <v>0</v>
      </c>
      <c r="Q144" s="142">
        <v>0</v>
      </c>
      <c r="R144" s="142">
        <f t="shared" si="12"/>
        <v>0</v>
      </c>
      <c r="S144" s="142">
        <v>0</v>
      </c>
      <c r="T144" s="143">
        <f t="shared" si="13"/>
        <v>0</v>
      </c>
      <c r="AR144" s="144" t="s">
        <v>379</v>
      </c>
      <c r="AT144" s="144" t="s">
        <v>423</v>
      </c>
      <c r="AU144" s="144" t="s">
        <v>128</v>
      </c>
      <c r="AY144" s="16" t="s">
        <v>127</v>
      </c>
      <c r="BE144" s="145">
        <f t="shared" si="14"/>
        <v>0</v>
      </c>
      <c r="BF144" s="145">
        <f t="shared" si="15"/>
        <v>0</v>
      </c>
      <c r="BG144" s="145">
        <f t="shared" si="16"/>
        <v>0</v>
      </c>
      <c r="BH144" s="145">
        <f t="shared" si="17"/>
        <v>0</v>
      </c>
      <c r="BI144" s="145">
        <f t="shared" si="18"/>
        <v>0</v>
      </c>
      <c r="BJ144" s="16" t="s">
        <v>81</v>
      </c>
      <c r="BK144" s="145">
        <f t="shared" si="19"/>
        <v>0</v>
      </c>
      <c r="BL144" s="16" t="s">
        <v>281</v>
      </c>
      <c r="BM144" s="144" t="s">
        <v>470</v>
      </c>
    </row>
    <row r="145" spans="2:65" s="1" customFormat="1" ht="37.950000000000003" customHeight="1">
      <c r="B145" s="31"/>
      <c r="C145" s="173" t="s">
        <v>285</v>
      </c>
      <c r="D145" s="173" t="s">
        <v>423</v>
      </c>
      <c r="E145" s="174" t="s">
        <v>471</v>
      </c>
      <c r="F145" s="175" t="s">
        <v>472</v>
      </c>
      <c r="G145" s="176" t="s">
        <v>141</v>
      </c>
      <c r="H145" s="177">
        <v>12</v>
      </c>
      <c r="I145" s="178"/>
      <c r="J145" s="179">
        <f t="shared" si="10"/>
        <v>0</v>
      </c>
      <c r="K145" s="180"/>
      <c r="L145" s="181"/>
      <c r="M145" s="182" t="s">
        <v>1</v>
      </c>
      <c r="N145" s="183" t="s">
        <v>38</v>
      </c>
      <c r="P145" s="142">
        <f t="shared" si="11"/>
        <v>0</v>
      </c>
      <c r="Q145" s="142">
        <v>0</v>
      </c>
      <c r="R145" s="142">
        <f t="shared" si="12"/>
        <v>0</v>
      </c>
      <c r="S145" s="142">
        <v>0</v>
      </c>
      <c r="T145" s="143">
        <f t="shared" si="13"/>
        <v>0</v>
      </c>
      <c r="AR145" s="144" t="s">
        <v>379</v>
      </c>
      <c r="AT145" s="144" t="s">
        <v>423</v>
      </c>
      <c r="AU145" s="144" t="s">
        <v>128</v>
      </c>
      <c r="AY145" s="16" t="s">
        <v>127</v>
      </c>
      <c r="BE145" s="145">
        <f t="shared" si="14"/>
        <v>0</v>
      </c>
      <c r="BF145" s="145">
        <f t="shared" si="15"/>
        <v>0</v>
      </c>
      <c r="BG145" s="145">
        <f t="shared" si="16"/>
        <v>0</v>
      </c>
      <c r="BH145" s="145">
        <f t="shared" si="17"/>
        <v>0</v>
      </c>
      <c r="BI145" s="145">
        <f t="shared" si="18"/>
        <v>0</v>
      </c>
      <c r="BJ145" s="16" t="s">
        <v>81</v>
      </c>
      <c r="BK145" s="145">
        <f t="shared" si="19"/>
        <v>0</v>
      </c>
      <c r="BL145" s="16" t="s">
        <v>281</v>
      </c>
      <c r="BM145" s="144" t="s">
        <v>473</v>
      </c>
    </row>
    <row r="146" spans="2:65" s="1" customFormat="1" ht="24.15" customHeight="1">
      <c r="B146" s="31"/>
      <c r="C146" s="173" t="s">
        <v>289</v>
      </c>
      <c r="D146" s="173" t="s">
        <v>423</v>
      </c>
      <c r="E146" s="174" t="s">
        <v>474</v>
      </c>
      <c r="F146" s="175" t="s">
        <v>475</v>
      </c>
      <c r="G146" s="176" t="s">
        <v>141</v>
      </c>
      <c r="H146" s="177">
        <v>16</v>
      </c>
      <c r="I146" s="178"/>
      <c r="J146" s="179">
        <f t="shared" si="10"/>
        <v>0</v>
      </c>
      <c r="K146" s="180"/>
      <c r="L146" s="181"/>
      <c r="M146" s="182" t="s">
        <v>1</v>
      </c>
      <c r="N146" s="183" t="s">
        <v>38</v>
      </c>
      <c r="P146" s="142">
        <f t="shared" si="11"/>
        <v>0</v>
      </c>
      <c r="Q146" s="142">
        <v>0</v>
      </c>
      <c r="R146" s="142">
        <f t="shared" si="12"/>
        <v>0</v>
      </c>
      <c r="S146" s="142">
        <v>0</v>
      </c>
      <c r="T146" s="143">
        <f t="shared" si="13"/>
        <v>0</v>
      </c>
      <c r="AR146" s="144" t="s">
        <v>379</v>
      </c>
      <c r="AT146" s="144" t="s">
        <v>423</v>
      </c>
      <c r="AU146" s="144" t="s">
        <v>128</v>
      </c>
      <c r="AY146" s="16" t="s">
        <v>127</v>
      </c>
      <c r="BE146" s="145">
        <f t="shared" si="14"/>
        <v>0</v>
      </c>
      <c r="BF146" s="145">
        <f t="shared" si="15"/>
        <v>0</v>
      </c>
      <c r="BG146" s="145">
        <f t="shared" si="16"/>
        <v>0</v>
      </c>
      <c r="BH146" s="145">
        <f t="shared" si="17"/>
        <v>0</v>
      </c>
      <c r="BI146" s="145">
        <f t="shared" si="18"/>
        <v>0</v>
      </c>
      <c r="BJ146" s="16" t="s">
        <v>81</v>
      </c>
      <c r="BK146" s="145">
        <f t="shared" si="19"/>
        <v>0</v>
      </c>
      <c r="BL146" s="16" t="s">
        <v>281</v>
      </c>
      <c r="BM146" s="144" t="s">
        <v>476</v>
      </c>
    </row>
    <row r="147" spans="2:65" s="1" customFormat="1" ht="24.15" customHeight="1">
      <c r="B147" s="31"/>
      <c r="C147" s="173" t="s">
        <v>295</v>
      </c>
      <c r="D147" s="173" t="s">
        <v>423</v>
      </c>
      <c r="E147" s="174" t="s">
        <v>477</v>
      </c>
      <c r="F147" s="175" t="s">
        <v>478</v>
      </c>
      <c r="G147" s="176" t="s">
        <v>141</v>
      </c>
      <c r="H147" s="177">
        <v>4</v>
      </c>
      <c r="I147" s="178"/>
      <c r="J147" s="179">
        <f t="shared" si="10"/>
        <v>0</v>
      </c>
      <c r="K147" s="180"/>
      <c r="L147" s="181"/>
      <c r="M147" s="182" t="s">
        <v>1</v>
      </c>
      <c r="N147" s="183" t="s">
        <v>38</v>
      </c>
      <c r="P147" s="142">
        <f t="shared" si="11"/>
        <v>0</v>
      </c>
      <c r="Q147" s="142">
        <v>0</v>
      </c>
      <c r="R147" s="142">
        <f t="shared" si="12"/>
        <v>0</v>
      </c>
      <c r="S147" s="142">
        <v>0</v>
      </c>
      <c r="T147" s="143">
        <f t="shared" si="13"/>
        <v>0</v>
      </c>
      <c r="AR147" s="144" t="s">
        <v>379</v>
      </c>
      <c r="AT147" s="144" t="s">
        <v>423</v>
      </c>
      <c r="AU147" s="144" t="s">
        <v>128</v>
      </c>
      <c r="AY147" s="16" t="s">
        <v>127</v>
      </c>
      <c r="BE147" s="145">
        <f t="shared" si="14"/>
        <v>0</v>
      </c>
      <c r="BF147" s="145">
        <f t="shared" si="15"/>
        <v>0</v>
      </c>
      <c r="BG147" s="145">
        <f t="shared" si="16"/>
        <v>0</v>
      </c>
      <c r="BH147" s="145">
        <f t="shared" si="17"/>
        <v>0</v>
      </c>
      <c r="BI147" s="145">
        <f t="shared" si="18"/>
        <v>0</v>
      </c>
      <c r="BJ147" s="16" t="s">
        <v>81</v>
      </c>
      <c r="BK147" s="145">
        <f t="shared" si="19"/>
        <v>0</v>
      </c>
      <c r="BL147" s="16" t="s">
        <v>281</v>
      </c>
      <c r="BM147" s="144" t="s">
        <v>479</v>
      </c>
    </row>
    <row r="148" spans="2:65" s="1" customFormat="1" ht="33" customHeight="1">
      <c r="B148" s="31"/>
      <c r="C148" s="173" t="s">
        <v>301</v>
      </c>
      <c r="D148" s="173" t="s">
        <v>423</v>
      </c>
      <c r="E148" s="174" t="s">
        <v>480</v>
      </c>
      <c r="F148" s="175" t="s">
        <v>481</v>
      </c>
      <c r="G148" s="176" t="s">
        <v>141</v>
      </c>
      <c r="H148" s="177">
        <v>12</v>
      </c>
      <c r="I148" s="178"/>
      <c r="J148" s="179">
        <f t="shared" si="10"/>
        <v>0</v>
      </c>
      <c r="K148" s="180"/>
      <c r="L148" s="181"/>
      <c r="M148" s="182" t="s">
        <v>1</v>
      </c>
      <c r="N148" s="183" t="s">
        <v>38</v>
      </c>
      <c r="P148" s="142">
        <f t="shared" si="11"/>
        <v>0</v>
      </c>
      <c r="Q148" s="142">
        <v>0</v>
      </c>
      <c r="R148" s="142">
        <f t="shared" si="12"/>
        <v>0</v>
      </c>
      <c r="S148" s="142">
        <v>0</v>
      </c>
      <c r="T148" s="143">
        <f t="shared" si="13"/>
        <v>0</v>
      </c>
      <c r="AR148" s="144" t="s">
        <v>379</v>
      </c>
      <c r="AT148" s="144" t="s">
        <v>423</v>
      </c>
      <c r="AU148" s="144" t="s">
        <v>128</v>
      </c>
      <c r="AY148" s="16" t="s">
        <v>127</v>
      </c>
      <c r="BE148" s="145">
        <f t="shared" si="14"/>
        <v>0</v>
      </c>
      <c r="BF148" s="145">
        <f t="shared" si="15"/>
        <v>0</v>
      </c>
      <c r="BG148" s="145">
        <f t="shared" si="16"/>
        <v>0</v>
      </c>
      <c r="BH148" s="145">
        <f t="shared" si="17"/>
        <v>0</v>
      </c>
      <c r="BI148" s="145">
        <f t="shared" si="18"/>
        <v>0</v>
      </c>
      <c r="BJ148" s="16" t="s">
        <v>81</v>
      </c>
      <c r="BK148" s="145">
        <f t="shared" si="19"/>
        <v>0</v>
      </c>
      <c r="BL148" s="16" t="s">
        <v>281</v>
      </c>
      <c r="BM148" s="144" t="s">
        <v>482</v>
      </c>
    </row>
    <row r="149" spans="2:65" s="1" customFormat="1" ht="24.15" customHeight="1">
      <c r="B149" s="31"/>
      <c r="C149" s="173" t="s">
        <v>7</v>
      </c>
      <c r="D149" s="173" t="s">
        <v>423</v>
      </c>
      <c r="E149" s="174" t="s">
        <v>483</v>
      </c>
      <c r="F149" s="175" t="s">
        <v>484</v>
      </c>
      <c r="G149" s="176" t="s">
        <v>141</v>
      </c>
      <c r="H149" s="177">
        <v>14</v>
      </c>
      <c r="I149" s="178"/>
      <c r="J149" s="179">
        <f t="shared" si="10"/>
        <v>0</v>
      </c>
      <c r="K149" s="180"/>
      <c r="L149" s="181"/>
      <c r="M149" s="182" t="s">
        <v>1</v>
      </c>
      <c r="N149" s="183" t="s">
        <v>38</v>
      </c>
      <c r="P149" s="142">
        <f t="shared" si="11"/>
        <v>0</v>
      </c>
      <c r="Q149" s="142">
        <v>0</v>
      </c>
      <c r="R149" s="142">
        <f t="shared" si="12"/>
        <v>0</v>
      </c>
      <c r="S149" s="142">
        <v>0</v>
      </c>
      <c r="T149" s="143">
        <f t="shared" si="13"/>
        <v>0</v>
      </c>
      <c r="AR149" s="144" t="s">
        <v>379</v>
      </c>
      <c r="AT149" s="144" t="s">
        <v>423</v>
      </c>
      <c r="AU149" s="144" t="s">
        <v>128</v>
      </c>
      <c r="AY149" s="16" t="s">
        <v>127</v>
      </c>
      <c r="BE149" s="145">
        <f t="shared" si="14"/>
        <v>0</v>
      </c>
      <c r="BF149" s="145">
        <f t="shared" si="15"/>
        <v>0</v>
      </c>
      <c r="BG149" s="145">
        <f t="shared" si="16"/>
        <v>0</v>
      </c>
      <c r="BH149" s="145">
        <f t="shared" si="17"/>
        <v>0</v>
      </c>
      <c r="BI149" s="145">
        <f t="shared" si="18"/>
        <v>0</v>
      </c>
      <c r="BJ149" s="16" t="s">
        <v>81</v>
      </c>
      <c r="BK149" s="145">
        <f t="shared" si="19"/>
        <v>0</v>
      </c>
      <c r="BL149" s="16" t="s">
        <v>281</v>
      </c>
      <c r="BM149" s="144" t="s">
        <v>485</v>
      </c>
    </row>
    <row r="150" spans="2:65" s="1" customFormat="1" ht="24.15" customHeight="1">
      <c r="B150" s="31"/>
      <c r="C150" s="173" t="s">
        <v>313</v>
      </c>
      <c r="D150" s="173" t="s">
        <v>423</v>
      </c>
      <c r="E150" s="174" t="s">
        <v>486</v>
      </c>
      <c r="F150" s="175" t="s">
        <v>487</v>
      </c>
      <c r="G150" s="176" t="s">
        <v>141</v>
      </c>
      <c r="H150" s="177">
        <v>1</v>
      </c>
      <c r="I150" s="178"/>
      <c r="J150" s="179">
        <f t="shared" si="10"/>
        <v>0</v>
      </c>
      <c r="K150" s="180"/>
      <c r="L150" s="181"/>
      <c r="M150" s="182" t="s">
        <v>1</v>
      </c>
      <c r="N150" s="183" t="s">
        <v>38</v>
      </c>
      <c r="P150" s="142">
        <f t="shared" si="11"/>
        <v>0</v>
      </c>
      <c r="Q150" s="142">
        <v>0</v>
      </c>
      <c r="R150" s="142">
        <f t="shared" si="12"/>
        <v>0</v>
      </c>
      <c r="S150" s="142">
        <v>0</v>
      </c>
      <c r="T150" s="143">
        <f t="shared" si="13"/>
        <v>0</v>
      </c>
      <c r="AR150" s="144" t="s">
        <v>379</v>
      </c>
      <c r="AT150" s="144" t="s">
        <v>423</v>
      </c>
      <c r="AU150" s="144" t="s">
        <v>128</v>
      </c>
      <c r="AY150" s="16" t="s">
        <v>127</v>
      </c>
      <c r="BE150" s="145">
        <f t="shared" si="14"/>
        <v>0</v>
      </c>
      <c r="BF150" s="145">
        <f t="shared" si="15"/>
        <v>0</v>
      </c>
      <c r="BG150" s="145">
        <f t="shared" si="16"/>
        <v>0</v>
      </c>
      <c r="BH150" s="145">
        <f t="shared" si="17"/>
        <v>0</v>
      </c>
      <c r="BI150" s="145">
        <f t="shared" si="18"/>
        <v>0</v>
      </c>
      <c r="BJ150" s="16" t="s">
        <v>81</v>
      </c>
      <c r="BK150" s="145">
        <f t="shared" si="19"/>
        <v>0</v>
      </c>
      <c r="BL150" s="16" t="s">
        <v>281</v>
      </c>
      <c r="BM150" s="144" t="s">
        <v>488</v>
      </c>
    </row>
    <row r="151" spans="2:65" s="1" customFormat="1" ht="24.15" customHeight="1">
      <c r="B151" s="31"/>
      <c r="C151" s="173" t="s">
        <v>317</v>
      </c>
      <c r="D151" s="173" t="s">
        <v>423</v>
      </c>
      <c r="E151" s="174" t="s">
        <v>489</v>
      </c>
      <c r="F151" s="175" t="s">
        <v>490</v>
      </c>
      <c r="G151" s="176" t="s">
        <v>141</v>
      </c>
      <c r="H151" s="177">
        <v>3</v>
      </c>
      <c r="I151" s="178"/>
      <c r="J151" s="179">
        <f t="shared" si="10"/>
        <v>0</v>
      </c>
      <c r="K151" s="180"/>
      <c r="L151" s="181"/>
      <c r="M151" s="182" t="s">
        <v>1</v>
      </c>
      <c r="N151" s="183" t="s">
        <v>38</v>
      </c>
      <c r="P151" s="142">
        <f t="shared" si="11"/>
        <v>0</v>
      </c>
      <c r="Q151" s="142">
        <v>0</v>
      </c>
      <c r="R151" s="142">
        <f t="shared" si="12"/>
        <v>0</v>
      </c>
      <c r="S151" s="142">
        <v>0</v>
      </c>
      <c r="T151" s="143">
        <f t="shared" si="13"/>
        <v>0</v>
      </c>
      <c r="AR151" s="144" t="s">
        <v>379</v>
      </c>
      <c r="AT151" s="144" t="s">
        <v>423</v>
      </c>
      <c r="AU151" s="144" t="s">
        <v>128</v>
      </c>
      <c r="AY151" s="16" t="s">
        <v>127</v>
      </c>
      <c r="BE151" s="145">
        <f t="shared" si="14"/>
        <v>0</v>
      </c>
      <c r="BF151" s="145">
        <f t="shared" si="15"/>
        <v>0</v>
      </c>
      <c r="BG151" s="145">
        <f t="shared" si="16"/>
        <v>0</v>
      </c>
      <c r="BH151" s="145">
        <f t="shared" si="17"/>
        <v>0</v>
      </c>
      <c r="BI151" s="145">
        <f t="shared" si="18"/>
        <v>0</v>
      </c>
      <c r="BJ151" s="16" t="s">
        <v>81</v>
      </c>
      <c r="BK151" s="145">
        <f t="shared" si="19"/>
        <v>0</v>
      </c>
      <c r="BL151" s="16" t="s">
        <v>281</v>
      </c>
      <c r="BM151" s="144" t="s">
        <v>491</v>
      </c>
    </row>
    <row r="152" spans="2:65" s="1" customFormat="1" ht="33" customHeight="1">
      <c r="B152" s="31"/>
      <c r="C152" s="132" t="s">
        <v>323</v>
      </c>
      <c r="D152" s="132" t="s">
        <v>130</v>
      </c>
      <c r="E152" s="133" t="s">
        <v>492</v>
      </c>
      <c r="F152" s="134" t="s">
        <v>493</v>
      </c>
      <c r="G152" s="135" t="s">
        <v>141</v>
      </c>
      <c r="H152" s="136">
        <v>5</v>
      </c>
      <c r="I152" s="137"/>
      <c r="J152" s="138">
        <f t="shared" si="10"/>
        <v>0</v>
      </c>
      <c r="K152" s="139"/>
      <c r="L152" s="31"/>
      <c r="M152" s="140" t="s">
        <v>1</v>
      </c>
      <c r="N152" s="141" t="s">
        <v>38</v>
      </c>
      <c r="P152" s="142">
        <f t="shared" si="11"/>
        <v>0</v>
      </c>
      <c r="Q152" s="142">
        <v>0</v>
      </c>
      <c r="R152" s="142">
        <f t="shared" si="12"/>
        <v>0</v>
      </c>
      <c r="S152" s="142">
        <v>0</v>
      </c>
      <c r="T152" s="143">
        <f t="shared" si="13"/>
        <v>0</v>
      </c>
      <c r="AR152" s="144" t="s">
        <v>281</v>
      </c>
      <c r="AT152" s="144" t="s">
        <v>130</v>
      </c>
      <c r="AU152" s="144" t="s">
        <v>128</v>
      </c>
      <c r="AY152" s="16" t="s">
        <v>127</v>
      </c>
      <c r="BE152" s="145">
        <f t="shared" si="14"/>
        <v>0</v>
      </c>
      <c r="BF152" s="145">
        <f t="shared" si="15"/>
        <v>0</v>
      </c>
      <c r="BG152" s="145">
        <f t="shared" si="16"/>
        <v>0</v>
      </c>
      <c r="BH152" s="145">
        <f t="shared" si="17"/>
        <v>0</v>
      </c>
      <c r="BI152" s="145">
        <f t="shared" si="18"/>
        <v>0</v>
      </c>
      <c r="BJ152" s="16" t="s">
        <v>81</v>
      </c>
      <c r="BK152" s="145">
        <f t="shared" si="19"/>
        <v>0</v>
      </c>
      <c r="BL152" s="16" t="s">
        <v>281</v>
      </c>
      <c r="BM152" s="144" t="s">
        <v>494</v>
      </c>
    </row>
    <row r="153" spans="2:65" s="1" customFormat="1" ht="33" customHeight="1">
      <c r="B153" s="31"/>
      <c r="C153" s="173" t="s">
        <v>327</v>
      </c>
      <c r="D153" s="173" t="s">
        <v>423</v>
      </c>
      <c r="E153" s="174" t="s">
        <v>495</v>
      </c>
      <c r="F153" s="175" t="s">
        <v>496</v>
      </c>
      <c r="G153" s="176" t="s">
        <v>141</v>
      </c>
      <c r="H153" s="177">
        <v>5</v>
      </c>
      <c r="I153" s="178"/>
      <c r="J153" s="179">
        <f t="shared" si="10"/>
        <v>0</v>
      </c>
      <c r="K153" s="180"/>
      <c r="L153" s="181"/>
      <c r="M153" s="182" t="s">
        <v>1</v>
      </c>
      <c r="N153" s="183" t="s">
        <v>38</v>
      </c>
      <c r="P153" s="142">
        <f t="shared" si="11"/>
        <v>0</v>
      </c>
      <c r="Q153" s="142">
        <v>0</v>
      </c>
      <c r="R153" s="142">
        <f t="shared" si="12"/>
        <v>0</v>
      </c>
      <c r="S153" s="142">
        <v>0</v>
      </c>
      <c r="T153" s="143">
        <f t="shared" si="13"/>
        <v>0</v>
      </c>
      <c r="AR153" s="144" t="s">
        <v>379</v>
      </c>
      <c r="AT153" s="144" t="s">
        <v>423</v>
      </c>
      <c r="AU153" s="144" t="s">
        <v>128</v>
      </c>
      <c r="AY153" s="16" t="s">
        <v>127</v>
      </c>
      <c r="BE153" s="145">
        <f t="shared" si="14"/>
        <v>0</v>
      </c>
      <c r="BF153" s="145">
        <f t="shared" si="15"/>
        <v>0</v>
      </c>
      <c r="BG153" s="145">
        <f t="shared" si="16"/>
        <v>0</v>
      </c>
      <c r="BH153" s="145">
        <f t="shared" si="17"/>
        <v>0</v>
      </c>
      <c r="BI153" s="145">
        <f t="shared" si="18"/>
        <v>0</v>
      </c>
      <c r="BJ153" s="16" t="s">
        <v>81</v>
      </c>
      <c r="BK153" s="145">
        <f t="shared" si="19"/>
        <v>0</v>
      </c>
      <c r="BL153" s="16" t="s">
        <v>281</v>
      </c>
      <c r="BM153" s="144" t="s">
        <v>497</v>
      </c>
    </row>
    <row r="154" spans="2:65" s="1" customFormat="1" ht="33" customHeight="1">
      <c r="B154" s="31"/>
      <c r="C154" s="132" t="s">
        <v>332</v>
      </c>
      <c r="D154" s="132" t="s">
        <v>130</v>
      </c>
      <c r="E154" s="133" t="s">
        <v>498</v>
      </c>
      <c r="F154" s="134" t="s">
        <v>499</v>
      </c>
      <c r="G154" s="135" t="s">
        <v>141</v>
      </c>
      <c r="H154" s="136">
        <v>13</v>
      </c>
      <c r="I154" s="137"/>
      <c r="J154" s="138">
        <f t="shared" si="10"/>
        <v>0</v>
      </c>
      <c r="K154" s="139"/>
      <c r="L154" s="31"/>
      <c r="M154" s="140" t="s">
        <v>1</v>
      </c>
      <c r="N154" s="141" t="s">
        <v>38</v>
      </c>
      <c r="P154" s="142">
        <f t="shared" si="11"/>
        <v>0</v>
      </c>
      <c r="Q154" s="142">
        <v>0</v>
      </c>
      <c r="R154" s="142">
        <f t="shared" si="12"/>
        <v>0</v>
      </c>
      <c r="S154" s="142">
        <v>0</v>
      </c>
      <c r="T154" s="143">
        <f t="shared" si="13"/>
        <v>0</v>
      </c>
      <c r="AR154" s="144" t="s">
        <v>281</v>
      </c>
      <c r="AT154" s="144" t="s">
        <v>130</v>
      </c>
      <c r="AU154" s="144" t="s">
        <v>128</v>
      </c>
      <c r="AY154" s="16" t="s">
        <v>127</v>
      </c>
      <c r="BE154" s="145">
        <f t="shared" si="14"/>
        <v>0</v>
      </c>
      <c r="BF154" s="145">
        <f t="shared" si="15"/>
        <v>0</v>
      </c>
      <c r="BG154" s="145">
        <f t="shared" si="16"/>
        <v>0</v>
      </c>
      <c r="BH154" s="145">
        <f t="shared" si="17"/>
        <v>0</v>
      </c>
      <c r="BI154" s="145">
        <f t="shared" si="18"/>
        <v>0</v>
      </c>
      <c r="BJ154" s="16" t="s">
        <v>81</v>
      </c>
      <c r="BK154" s="145">
        <f t="shared" si="19"/>
        <v>0</v>
      </c>
      <c r="BL154" s="16" t="s">
        <v>281</v>
      </c>
      <c r="BM154" s="144" t="s">
        <v>500</v>
      </c>
    </row>
    <row r="155" spans="2:65" s="1" customFormat="1" ht="24.15" customHeight="1">
      <c r="B155" s="31"/>
      <c r="C155" s="173" t="s">
        <v>335</v>
      </c>
      <c r="D155" s="173" t="s">
        <v>423</v>
      </c>
      <c r="E155" s="174" t="s">
        <v>501</v>
      </c>
      <c r="F155" s="175" t="s">
        <v>502</v>
      </c>
      <c r="G155" s="176" t="s">
        <v>141</v>
      </c>
      <c r="H155" s="177">
        <v>13</v>
      </c>
      <c r="I155" s="178"/>
      <c r="J155" s="179">
        <f t="shared" si="10"/>
        <v>0</v>
      </c>
      <c r="K155" s="180"/>
      <c r="L155" s="181"/>
      <c r="M155" s="182" t="s">
        <v>1</v>
      </c>
      <c r="N155" s="183" t="s">
        <v>38</v>
      </c>
      <c r="P155" s="142">
        <f t="shared" si="11"/>
        <v>0</v>
      </c>
      <c r="Q155" s="142">
        <v>0</v>
      </c>
      <c r="R155" s="142">
        <f t="shared" si="12"/>
        <v>0</v>
      </c>
      <c r="S155" s="142">
        <v>0</v>
      </c>
      <c r="T155" s="143">
        <f t="shared" si="13"/>
        <v>0</v>
      </c>
      <c r="AR155" s="144" t="s">
        <v>379</v>
      </c>
      <c r="AT155" s="144" t="s">
        <v>423</v>
      </c>
      <c r="AU155" s="144" t="s">
        <v>128</v>
      </c>
      <c r="AY155" s="16" t="s">
        <v>127</v>
      </c>
      <c r="BE155" s="145">
        <f t="shared" si="14"/>
        <v>0</v>
      </c>
      <c r="BF155" s="145">
        <f t="shared" si="15"/>
        <v>0</v>
      </c>
      <c r="BG155" s="145">
        <f t="shared" si="16"/>
        <v>0</v>
      </c>
      <c r="BH155" s="145">
        <f t="shared" si="17"/>
        <v>0</v>
      </c>
      <c r="BI155" s="145">
        <f t="shared" si="18"/>
        <v>0</v>
      </c>
      <c r="BJ155" s="16" t="s">
        <v>81</v>
      </c>
      <c r="BK155" s="145">
        <f t="shared" si="19"/>
        <v>0</v>
      </c>
      <c r="BL155" s="16" t="s">
        <v>281</v>
      </c>
      <c r="BM155" s="144" t="s">
        <v>503</v>
      </c>
    </row>
    <row r="156" spans="2:65" s="1" customFormat="1" ht="33" customHeight="1">
      <c r="B156" s="31"/>
      <c r="C156" s="132" t="s">
        <v>338</v>
      </c>
      <c r="D156" s="132" t="s">
        <v>130</v>
      </c>
      <c r="E156" s="133" t="s">
        <v>504</v>
      </c>
      <c r="F156" s="134" t="s">
        <v>505</v>
      </c>
      <c r="G156" s="135" t="s">
        <v>141</v>
      </c>
      <c r="H156" s="136">
        <v>2</v>
      </c>
      <c r="I156" s="137"/>
      <c r="J156" s="138">
        <f t="shared" si="10"/>
        <v>0</v>
      </c>
      <c r="K156" s="139"/>
      <c r="L156" s="31"/>
      <c r="M156" s="140" t="s">
        <v>1</v>
      </c>
      <c r="N156" s="141" t="s">
        <v>38</v>
      </c>
      <c r="P156" s="142">
        <f t="shared" si="11"/>
        <v>0</v>
      </c>
      <c r="Q156" s="142">
        <v>0</v>
      </c>
      <c r="R156" s="142">
        <f t="shared" si="12"/>
        <v>0</v>
      </c>
      <c r="S156" s="142">
        <v>0</v>
      </c>
      <c r="T156" s="143">
        <f t="shared" si="13"/>
        <v>0</v>
      </c>
      <c r="AR156" s="144" t="s">
        <v>281</v>
      </c>
      <c r="AT156" s="144" t="s">
        <v>130</v>
      </c>
      <c r="AU156" s="144" t="s">
        <v>128</v>
      </c>
      <c r="AY156" s="16" t="s">
        <v>127</v>
      </c>
      <c r="BE156" s="145">
        <f t="shared" si="14"/>
        <v>0</v>
      </c>
      <c r="BF156" s="145">
        <f t="shared" si="15"/>
        <v>0</v>
      </c>
      <c r="BG156" s="145">
        <f t="shared" si="16"/>
        <v>0</v>
      </c>
      <c r="BH156" s="145">
        <f t="shared" si="17"/>
        <v>0</v>
      </c>
      <c r="BI156" s="145">
        <f t="shared" si="18"/>
        <v>0</v>
      </c>
      <c r="BJ156" s="16" t="s">
        <v>81</v>
      </c>
      <c r="BK156" s="145">
        <f t="shared" si="19"/>
        <v>0</v>
      </c>
      <c r="BL156" s="16" t="s">
        <v>281</v>
      </c>
      <c r="BM156" s="144" t="s">
        <v>506</v>
      </c>
    </row>
    <row r="157" spans="2:65" s="1" customFormat="1" ht="24.15" customHeight="1">
      <c r="B157" s="31"/>
      <c r="C157" s="173" t="s">
        <v>343</v>
      </c>
      <c r="D157" s="173" t="s">
        <v>423</v>
      </c>
      <c r="E157" s="174" t="s">
        <v>507</v>
      </c>
      <c r="F157" s="175" t="s">
        <v>508</v>
      </c>
      <c r="G157" s="176" t="s">
        <v>141</v>
      </c>
      <c r="H157" s="177">
        <v>2</v>
      </c>
      <c r="I157" s="178"/>
      <c r="J157" s="179">
        <f t="shared" si="10"/>
        <v>0</v>
      </c>
      <c r="K157" s="180"/>
      <c r="L157" s="181"/>
      <c r="M157" s="182" t="s">
        <v>1</v>
      </c>
      <c r="N157" s="183" t="s">
        <v>38</v>
      </c>
      <c r="P157" s="142">
        <f t="shared" si="11"/>
        <v>0</v>
      </c>
      <c r="Q157" s="142">
        <v>0</v>
      </c>
      <c r="R157" s="142">
        <f t="shared" si="12"/>
        <v>0</v>
      </c>
      <c r="S157" s="142">
        <v>0</v>
      </c>
      <c r="T157" s="143">
        <f t="shared" si="13"/>
        <v>0</v>
      </c>
      <c r="AR157" s="144" t="s">
        <v>379</v>
      </c>
      <c r="AT157" s="144" t="s">
        <v>423</v>
      </c>
      <c r="AU157" s="144" t="s">
        <v>128</v>
      </c>
      <c r="AY157" s="16" t="s">
        <v>127</v>
      </c>
      <c r="BE157" s="145">
        <f t="shared" si="14"/>
        <v>0</v>
      </c>
      <c r="BF157" s="145">
        <f t="shared" si="15"/>
        <v>0</v>
      </c>
      <c r="BG157" s="145">
        <f t="shared" si="16"/>
        <v>0</v>
      </c>
      <c r="BH157" s="145">
        <f t="shared" si="17"/>
        <v>0</v>
      </c>
      <c r="BI157" s="145">
        <f t="shared" si="18"/>
        <v>0</v>
      </c>
      <c r="BJ157" s="16" t="s">
        <v>81</v>
      </c>
      <c r="BK157" s="145">
        <f t="shared" si="19"/>
        <v>0</v>
      </c>
      <c r="BL157" s="16" t="s">
        <v>281</v>
      </c>
      <c r="BM157" s="144" t="s">
        <v>509</v>
      </c>
    </row>
    <row r="158" spans="2:65" s="11" customFormat="1" ht="20.85" customHeight="1">
      <c r="B158" s="120"/>
      <c r="D158" s="121" t="s">
        <v>72</v>
      </c>
      <c r="E158" s="130" t="s">
        <v>510</v>
      </c>
      <c r="F158" s="130" t="s">
        <v>511</v>
      </c>
      <c r="I158" s="123"/>
      <c r="J158" s="131">
        <f>BK158</f>
        <v>0</v>
      </c>
      <c r="L158" s="120"/>
      <c r="M158" s="125"/>
      <c r="P158" s="126">
        <f>SUM(P159:P188)</f>
        <v>0</v>
      </c>
      <c r="R158" s="126">
        <f>SUM(R159:R188)</f>
        <v>0</v>
      </c>
      <c r="T158" s="127">
        <f>SUM(T159:T188)</f>
        <v>0</v>
      </c>
      <c r="AR158" s="121" t="s">
        <v>83</v>
      </c>
      <c r="AT158" s="128" t="s">
        <v>72</v>
      </c>
      <c r="AU158" s="128" t="s">
        <v>83</v>
      </c>
      <c r="AY158" s="121" t="s">
        <v>127</v>
      </c>
      <c r="BK158" s="129">
        <f>SUM(BK159:BK188)</f>
        <v>0</v>
      </c>
    </row>
    <row r="159" spans="2:65" s="1" customFormat="1" ht="24.15" customHeight="1">
      <c r="B159" s="31"/>
      <c r="C159" s="132" t="s">
        <v>370</v>
      </c>
      <c r="D159" s="132" t="s">
        <v>130</v>
      </c>
      <c r="E159" s="133" t="s">
        <v>512</v>
      </c>
      <c r="F159" s="134" t="s">
        <v>513</v>
      </c>
      <c r="G159" s="135" t="s">
        <v>223</v>
      </c>
      <c r="H159" s="136">
        <v>32</v>
      </c>
      <c r="I159" s="137"/>
      <c r="J159" s="138">
        <f t="shared" ref="J159:J188" si="20">ROUND(I159*H159,2)</f>
        <v>0</v>
      </c>
      <c r="K159" s="139"/>
      <c r="L159" s="31"/>
      <c r="M159" s="140" t="s">
        <v>1</v>
      </c>
      <c r="N159" s="141" t="s">
        <v>38</v>
      </c>
      <c r="P159" s="142">
        <f t="shared" ref="P159:P188" si="21">O159*H159</f>
        <v>0</v>
      </c>
      <c r="Q159" s="142">
        <v>0</v>
      </c>
      <c r="R159" s="142">
        <f t="shared" ref="R159:R188" si="22">Q159*H159</f>
        <v>0</v>
      </c>
      <c r="S159" s="142">
        <v>0</v>
      </c>
      <c r="T159" s="143">
        <f t="shared" ref="T159:T188" si="23">S159*H159</f>
        <v>0</v>
      </c>
      <c r="AR159" s="144" t="s">
        <v>281</v>
      </c>
      <c r="AT159" s="144" t="s">
        <v>130</v>
      </c>
      <c r="AU159" s="144" t="s">
        <v>128</v>
      </c>
      <c r="AY159" s="16" t="s">
        <v>127</v>
      </c>
      <c r="BE159" s="145">
        <f t="shared" ref="BE159:BE188" si="24">IF(N159="základní",J159,0)</f>
        <v>0</v>
      </c>
      <c r="BF159" s="145">
        <f t="shared" ref="BF159:BF188" si="25">IF(N159="snížená",J159,0)</f>
        <v>0</v>
      </c>
      <c r="BG159" s="145">
        <f t="shared" ref="BG159:BG188" si="26">IF(N159="zákl. přenesená",J159,0)</f>
        <v>0</v>
      </c>
      <c r="BH159" s="145">
        <f t="shared" ref="BH159:BH188" si="27">IF(N159="sníž. přenesená",J159,0)</f>
        <v>0</v>
      </c>
      <c r="BI159" s="145">
        <f t="shared" ref="BI159:BI188" si="28">IF(N159="nulová",J159,0)</f>
        <v>0</v>
      </c>
      <c r="BJ159" s="16" t="s">
        <v>81</v>
      </c>
      <c r="BK159" s="145">
        <f t="shared" ref="BK159:BK188" si="29">ROUND(I159*H159,2)</f>
        <v>0</v>
      </c>
      <c r="BL159" s="16" t="s">
        <v>281</v>
      </c>
      <c r="BM159" s="144" t="s">
        <v>514</v>
      </c>
    </row>
    <row r="160" spans="2:65" s="1" customFormat="1" ht="16.5" customHeight="1">
      <c r="B160" s="31"/>
      <c r="C160" s="173" t="s">
        <v>374</v>
      </c>
      <c r="D160" s="173" t="s">
        <v>423</v>
      </c>
      <c r="E160" s="174" t="s">
        <v>515</v>
      </c>
      <c r="F160" s="175" t="s">
        <v>516</v>
      </c>
      <c r="G160" s="176" t="s">
        <v>223</v>
      </c>
      <c r="H160" s="177">
        <v>12</v>
      </c>
      <c r="I160" s="178"/>
      <c r="J160" s="179">
        <f t="shared" si="20"/>
        <v>0</v>
      </c>
      <c r="K160" s="180"/>
      <c r="L160" s="181"/>
      <c r="M160" s="182" t="s">
        <v>1</v>
      </c>
      <c r="N160" s="183" t="s">
        <v>38</v>
      </c>
      <c r="P160" s="142">
        <f t="shared" si="21"/>
        <v>0</v>
      </c>
      <c r="Q160" s="142">
        <v>0</v>
      </c>
      <c r="R160" s="142">
        <f t="shared" si="22"/>
        <v>0</v>
      </c>
      <c r="S160" s="142">
        <v>0</v>
      </c>
      <c r="T160" s="143">
        <f t="shared" si="23"/>
        <v>0</v>
      </c>
      <c r="AR160" s="144" t="s">
        <v>379</v>
      </c>
      <c r="AT160" s="144" t="s">
        <v>423</v>
      </c>
      <c r="AU160" s="144" t="s">
        <v>128</v>
      </c>
      <c r="AY160" s="16" t="s">
        <v>127</v>
      </c>
      <c r="BE160" s="145">
        <f t="shared" si="24"/>
        <v>0</v>
      </c>
      <c r="BF160" s="145">
        <f t="shared" si="25"/>
        <v>0</v>
      </c>
      <c r="BG160" s="145">
        <f t="shared" si="26"/>
        <v>0</v>
      </c>
      <c r="BH160" s="145">
        <f t="shared" si="27"/>
        <v>0</v>
      </c>
      <c r="BI160" s="145">
        <f t="shared" si="28"/>
        <v>0</v>
      </c>
      <c r="BJ160" s="16" t="s">
        <v>81</v>
      </c>
      <c r="BK160" s="145">
        <f t="shared" si="29"/>
        <v>0</v>
      </c>
      <c r="BL160" s="16" t="s">
        <v>281</v>
      </c>
      <c r="BM160" s="144" t="s">
        <v>517</v>
      </c>
    </row>
    <row r="161" spans="2:65" s="1" customFormat="1" ht="16.5" customHeight="1">
      <c r="B161" s="31"/>
      <c r="C161" s="173" t="s">
        <v>379</v>
      </c>
      <c r="D161" s="173" t="s">
        <v>423</v>
      </c>
      <c r="E161" s="174" t="s">
        <v>518</v>
      </c>
      <c r="F161" s="175" t="s">
        <v>519</v>
      </c>
      <c r="G161" s="176" t="s">
        <v>223</v>
      </c>
      <c r="H161" s="177">
        <v>20</v>
      </c>
      <c r="I161" s="178"/>
      <c r="J161" s="179">
        <f t="shared" si="20"/>
        <v>0</v>
      </c>
      <c r="K161" s="180"/>
      <c r="L161" s="181"/>
      <c r="M161" s="182" t="s">
        <v>1</v>
      </c>
      <c r="N161" s="183" t="s">
        <v>38</v>
      </c>
      <c r="P161" s="142">
        <f t="shared" si="21"/>
        <v>0</v>
      </c>
      <c r="Q161" s="142">
        <v>0</v>
      </c>
      <c r="R161" s="142">
        <f t="shared" si="22"/>
        <v>0</v>
      </c>
      <c r="S161" s="142">
        <v>0</v>
      </c>
      <c r="T161" s="143">
        <f t="shared" si="23"/>
        <v>0</v>
      </c>
      <c r="AR161" s="144" t="s">
        <v>379</v>
      </c>
      <c r="AT161" s="144" t="s">
        <v>423</v>
      </c>
      <c r="AU161" s="144" t="s">
        <v>128</v>
      </c>
      <c r="AY161" s="16" t="s">
        <v>127</v>
      </c>
      <c r="BE161" s="145">
        <f t="shared" si="24"/>
        <v>0</v>
      </c>
      <c r="BF161" s="145">
        <f t="shared" si="25"/>
        <v>0</v>
      </c>
      <c r="BG161" s="145">
        <f t="shared" si="26"/>
        <v>0</v>
      </c>
      <c r="BH161" s="145">
        <f t="shared" si="27"/>
        <v>0</v>
      </c>
      <c r="BI161" s="145">
        <f t="shared" si="28"/>
        <v>0</v>
      </c>
      <c r="BJ161" s="16" t="s">
        <v>81</v>
      </c>
      <c r="BK161" s="145">
        <f t="shared" si="29"/>
        <v>0</v>
      </c>
      <c r="BL161" s="16" t="s">
        <v>281</v>
      </c>
      <c r="BM161" s="144" t="s">
        <v>520</v>
      </c>
    </row>
    <row r="162" spans="2:65" s="1" customFormat="1" ht="24.15" customHeight="1">
      <c r="B162" s="31"/>
      <c r="C162" s="132" t="s">
        <v>382</v>
      </c>
      <c r="D162" s="132" t="s">
        <v>130</v>
      </c>
      <c r="E162" s="133" t="s">
        <v>521</v>
      </c>
      <c r="F162" s="134" t="s">
        <v>522</v>
      </c>
      <c r="G162" s="135" t="s">
        <v>223</v>
      </c>
      <c r="H162" s="136">
        <v>135</v>
      </c>
      <c r="I162" s="137"/>
      <c r="J162" s="138">
        <f t="shared" si="20"/>
        <v>0</v>
      </c>
      <c r="K162" s="139"/>
      <c r="L162" s="31"/>
      <c r="M162" s="140" t="s">
        <v>1</v>
      </c>
      <c r="N162" s="141" t="s">
        <v>38</v>
      </c>
      <c r="P162" s="142">
        <f t="shared" si="21"/>
        <v>0</v>
      </c>
      <c r="Q162" s="142">
        <v>0</v>
      </c>
      <c r="R162" s="142">
        <f t="shared" si="22"/>
        <v>0</v>
      </c>
      <c r="S162" s="142">
        <v>0</v>
      </c>
      <c r="T162" s="143">
        <f t="shared" si="23"/>
        <v>0</v>
      </c>
      <c r="AR162" s="144" t="s">
        <v>281</v>
      </c>
      <c r="AT162" s="144" t="s">
        <v>130</v>
      </c>
      <c r="AU162" s="144" t="s">
        <v>128</v>
      </c>
      <c r="AY162" s="16" t="s">
        <v>127</v>
      </c>
      <c r="BE162" s="145">
        <f t="shared" si="24"/>
        <v>0</v>
      </c>
      <c r="BF162" s="145">
        <f t="shared" si="25"/>
        <v>0</v>
      </c>
      <c r="BG162" s="145">
        <f t="shared" si="26"/>
        <v>0</v>
      </c>
      <c r="BH162" s="145">
        <f t="shared" si="27"/>
        <v>0</v>
      </c>
      <c r="BI162" s="145">
        <f t="shared" si="28"/>
        <v>0</v>
      </c>
      <c r="BJ162" s="16" t="s">
        <v>81</v>
      </c>
      <c r="BK162" s="145">
        <f t="shared" si="29"/>
        <v>0</v>
      </c>
      <c r="BL162" s="16" t="s">
        <v>281</v>
      </c>
      <c r="BM162" s="144" t="s">
        <v>523</v>
      </c>
    </row>
    <row r="163" spans="2:65" s="1" customFormat="1" ht="16.5" customHeight="1">
      <c r="B163" s="31"/>
      <c r="C163" s="173" t="s">
        <v>385</v>
      </c>
      <c r="D163" s="173" t="s">
        <v>423</v>
      </c>
      <c r="E163" s="174" t="s">
        <v>524</v>
      </c>
      <c r="F163" s="175" t="s">
        <v>525</v>
      </c>
      <c r="G163" s="176" t="s">
        <v>223</v>
      </c>
      <c r="H163" s="177">
        <v>5</v>
      </c>
      <c r="I163" s="178"/>
      <c r="J163" s="179">
        <f t="shared" si="20"/>
        <v>0</v>
      </c>
      <c r="K163" s="180"/>
      <c r="L163" s="181"/>
      <c r="M163" s="182" t="s">
        <v>1</v>
      </c>
      <c r="N163" s="183" t="s">
        <v>38</v>
      </c>
      <c r="P163" s="142">
        <f t="shared" si="21"/>
        <v>0</v>
      </c>
      <c r="Q163" s="142">
        <v>0</v>
      </c>
      <c r="R163" s="142">
        <f t="shared" si="22"/>
        <v>0</v>
      </c>
      <c r="S163" s="142">
        <v>0</v>
      </c>
      <c r="T163" s="143">
        <f t="shared" si="23"/>
        <v>0</v>
      </c>
      <c r="AR163" s="144" t="s">
        <v>379</v>
      </c>
      <c r="AT163" s="144" t="s">
        <v>423</v>
      </c>
      <c r="AU163" s="144" t="s">
        <v>128</v>
      </c>
      <c r="AY163" s="16" t="s">
        <v>127</v>
      </c>
      <c r="BE163" s="145">
        <f t="shared" si="24"/>
        <v>0</v>
      </c>
      <c r="BF163" s="145">
        <f t="shared" si="25"/>
        <v>0</v>
      </c>
      <c r="BG163" s="145">
        <f t="shared" si="26"/>
        <v>0</v>
      </c>
      <c r="BH163" s="145">
        <f t="shared" si="27"/>
        <v>0</v>
      </c>
      <c r="BI163" s="145">
        <f t="shared" si="28"/>
        <v>0</v>
      </c>
      <c r="BJ163" s="16" t="s">
        <v>81</v>
      </c>
      <c r="BK163" s="145">
        <f t="shared" si="29"/>
        <v>0</v>
      </c>
      <c r="BL163" s="16" t="s">
        <v>281</v>
      </c>
      <c r="BM163" s="144" t="s">
        <v>526</v>
      </c>
    </row>
    <row r="164" spans="2:65" s="1" customFormat="1" ht="16.5" customHeight="1">
      <c r="B164" s="31"/>
      <c r="C164" s="173" t="s">
        <v>388</v>
      </c>
      <c r="D164" s="173" t="s">
        <v>423</v>
      </c>
      <c r="E164" s="174" t="s">
        <v>527</v>
      </c>
      <c r="F164" s="175" t="s">
        <v>528</v>
      </c>
      <c r="G164" s="176" t="s">
        <v>223</v>
      </c>
      <c r="H164" s="177">
        <v>130</v>
      </c>
      <c r="I164" s="178"/>
      <c r="J164" s="179">
        <f t="shared" si="20"/>
        <v>0</v>
      </c>
      <c r="K164" s="180"/>
      <c r="L164" s="181"/>
      <c r="M164" s="182" t="s">
        <v>1</v>
      </c>
      <c r="N164" s="183" t="s">
        <v>38</v>
      </c>
      <c r="P164" s="142">
        <f t="shared" si="21"/>
        <v>0</v>
      </c>
      <c r="Q164" s="142">
        <v>0</v>
      </c>
      <c r="R164" s="142">
        <f t="shared" si="22"/>
        <v>0</v>
      </c>
      <c r="S164" s="142">
        <v>0</v>
      </c>
      <c r="T164" s="143">
        <f t="shared" si="23"/>
        <v>0</v>
      </c>
      <c r="AR164" s="144" t="s">
        <v>379</v>
      </c>
      <c r="AT164" s="144" t="s">
        <v>423</v>
      </c>
      <c r="AU164" s="144" t="s">
        <v>128</v>
      </c>
      <c r="AY164" s="16" t="s">
        <v>127</v>
      </c>
      <c r="BE164" s="145">
        <f t="shared" si="24"/>
        <v>0</v>
      </c>
      <c r="BF164" s="145">
        <f t="shared" si="25"/>
        <v>0</v>
      </c>
      <c r="BG164" s="145">
        <f t="shared" si="26"/>
        <v>0</v>
      </c>
      <c r="BH164" s="145">
        <f t="shared" si="27"/>
        <v>0</v>
      </c>
      <c r="BI164" s="145">
        <f t="shared" si="28"/>
        <v>0</v>
      </c>
      <c r="BJ164" s="16" t="s">
        <v>81</v>
      </c>
      <c r="BK164" s="145">
        <f t="shared" si="29"/>
        <v>0</v>
      </c>
      <c r="BL164" s="16" t="s">
        <v>281</v>
      </c>
      <c r="BM164" s="144" t="s">
        <v>529</v>
      </c>
    </row>
    <row r="165" spans="2:65" s="1" customFormat="1" ht="24.15" customHeight="1">
      <c r="B165" s="31"/>
      <c r="C165" s="132" t="s">
        <v>391</v>
      </c>
      <c r="D165" s="132" t="s">
        <v>130</v>
      </c>
      <c r="E165" s="133" t="s">
        <v>530</v>
      </c>
      <c r="F165" s="134" t="s">
        <v>531</v>
      </c>
      <c r="G165" s="135" t="s">
        <v>223</v>
      </c>
      <c r="H165" s="136">
        <v>215</v>
      </c>
      <c r="I165" s="137"/>
      <c r="J165" s="138">
        <f t="shared" si="20"/>
        <v>0</v>
      </c>
      <c r="K165" s="139"/>
      <c r="L165" s="31"/>
      <c r="M165" s="140" t="s">
        <v>1</v>
      </c>
      <c r="N165" s="141" t="s">
        <v>38</v>
      </c>
      <c r="P165" s="142">
        <f t="shared" si="21"/>
        <v>0</v>
      </c>
      <c r="Q165" s="142">
        <v>0</v>
      </c>
      <c r="R165" s="142">
        <f t="shared" si="22"/>
        <v>0</v>
      </c>
      <c r="S165" s="142">
        <v>0</v>
      </c>
      <c r="T165" s="143">
        <f t="shared" si="23"/>
        <v>0</v>
      </c>
      <c r="AR165" s="144" t="s">
        <v>281</v>
      </c>
      <c r="AT165" s="144" t="s">
        <v>130</v>
      </c>
      <c r="AU165" s="144" t="s">
        <v>128</v>
      </c>
      <c r="AY165" s="16" t="s">
        <v>127</v>
      </c>
      <c r="BE165" s="145">
        <f t="shared" si="24"/>
        <v>0</v>
      </c>
      <c r="BF165" s="145">
        <f t="shared" si="25"/>
        <v>0</v>
      </c>
      <c r="BG165" s="145">
        <f t="shared" si="26"/>
        <v>0</v>
      </c>
      <c r="BH165" s="145">
        <f t="shared" si="27"/>
        <v>0</v>
      </c>
      <c r="BI165" s="145">
        <f t="shared" si="28"/>
        <v>0</v>
      </c>
      <c r="BJ165" s="16" t="s">
        <v>81</v>
      </c>
      <c r="BK165" s="145">
        <f t="shared" si="29"/>
        <v>0</v>
      </c>
      <c r="BL165" s="16" t="s">
        <v>281</v>
      </c>
      <c r="BM165" s="144" t="s">
        <v>532</v>
      </c>
    </row>
    <row r="166" spans="2:65" s="1" customFormat="1" ht="16.5" customHeight="1">
      <c r="B166" s="31"/>
      <c r="C166" s="173" t="s">
        <v>394</v>
      </c>
      <c r="D166" s="173" t="s">
        <v>423</v>
      </c>
      <c r="E166" s="174" t="s">
        <v>533</v>
      </c>
      <c r="F166" s="175" t="s">
        <v>534</v>
      </c>
      <c r="G166" s="176" t="s">
        <v>223</v>
      </c>
      <c r="H166" s="177">
        <v>30</v>
      </c>
      <c r="I166" s="178"/>
      <c r="J166" s="179">
        <f t="shared" si="20"/>
        <v>0</v>
      </c>
      <c r="K166" s="180"/>
      <c r="L166" s="181"/>
      <c r="M166" s="182" t="s">
        <v>1</v>
      </c>
      <c r="N166" s="183" t="s">
        <v>38</v>
      </c>
      <c r="P166" s="142">
        <f t="shared" si="21"/>
        <v>0</v>
      </c>
      <c r="Q166" s="142">
        <v>0</v>
      </c>
      <c r="R166" s="142">
        <f t="shared" si="22"/>
        <v>0</v>
      </c>
      <c r="S166" s="142">
        <v>0</v>
      </c>
      <c r="T166" s="143">
        <f t="shared" si="23"/>
        <v>0</v>
      </c>
      <c r="AR166" s="144" t="s">
        <v>379</v>
      </c>
      <c r="AT166" s="144" t="s">
        <v>423</v>
      </c>
      <c r="AU166" s="144" t="s">
        <v>128</v>
      </c>
      <c r="AY166" s="16" t="s">
        <v>127</v>
      </c>
      <c r="BE166" s="145">
        <f t="shared" si="24"/>
        <v>0</v>
      </c>
      <c r="BF166" s="145">
        <f t="shared" si="25"/>
        <v>0</v>
      </c>
      <c r="BG166" s="145">
        <f t="shared" si="26"/>
        <v>0</v>
      </c>
      <c r="BH166" s="145">
        <f t="shared" si="27"/>
        <v>0</v>
      </c>
      <c r="BI166" s="145">
        <f t="shared" si="28"/>
        <v>0</v>
      </c>
      <c r="BJ166" s="16" t="s">
        <v>81</v>
      </c>
      <c r="BK166" s="145">
        <f t="shared" si="29"/>
        <v>0</v>
      </c>
      <c r="BL166" s="16" t="s">
        <v>281</v>
      </c>
      <c r="BM166" s="144" t="s">
        <v>535</v>
      </c>
    </row>
    <row r="167" spans="2:65" s="1" customFormat="1" ht="16.5" customHeight="1">
      <c r="B167" s="31"/>
      <c r="C167" s="173" t="s">
        <v>397</v>
      </c>
      <c r="D167" s="173" t="s">
        <v>423</v>
      </c>
      <c r="E167" s="174" t="s">
        <v>536</v>
      </c>
      <c r="F167" s="175" t="s">
        <v>537</v>
      </c>
      <c r="G167" s="176" t="s">
        <v>223</v>
      </c>
      <c r="H167" s="177">
        <v>15</v>
      </c>
      <c r="I167" s="178"/>
      <c r="J167" s="179">
        <f t="shared" si="20"/>
        <v>0</v>
      </c>
      <c r="K167" s="180"/>
      <c r="L167" s="181"/>
      <c r="M167" s="182" t="s">
        <v>1</v>
      </c>
      <c r="N167" s="183" t="s">
        <v>38</v>
      </c>
      <c r="P167" s="142">
        <f t="shared" si="21"/>
        <v>0</v>
      </c>
      <c r="Q167" s="142">
        <v>0</v>
      </c>
      <c r="R167" s="142">
        <f t="shared" si="22"/>
        <v>0</v>
      </c>
      <c r="S167" s="142">
        <v>0</v>
      </c>
      <c r="T167" s="143">
        <f t="shared" si="23"/>
        <v>0</v>
      </c>
      <c r="AR167" s="144" t="s">
        <v>379</v>
      </c>
      <c r="AT167" s="144" t="s">
        <v>423</v>
      </c>
      <c r="AU167" s="144" t="s">
        <v>128</v>
      </c>
      <c r="AY167" s="16" t="s">
        <v>127</v>
      </c>
      <c r="BE167" s="145">
        <f t="shared" si="24"/>
        <v>0</v>
      </c>
      <c r="BF167" s="145">
        <f t="shared" si="25"/>
        <v>0</v>
      </c>
      <c r="BG167" s="145">
        <f t="shared" si="26"/>
        <v>0</v>
      </c>
      <c r="BH167" s="145">
        <f t="shared" si="27"/>
        <v>0</v>
      </c>
      <c r="BI167" s="145">
        <f t="shared" si="28"/>
        <v>0</v>
      </c>
      <c r="BJ167" s="16" t="s">
        <v>81</v>
      </c>
      <c r="BK167" s="145">
        <f t="shared" si="29"/>
        <v>0</v>
      </c>
      <c r="BL167" s="16" t="s">
        <v>281</v>
      </c>
      <c r="BM167" s="144" t="s">
        <v>538</v>
      </c>
    </row>
    <row r="168" spans="2:65" s="1" customFormat="1" ht="16.5" customHeight="1">
      <c r="B168" s="31"/>
      <c r="C168" s="173" t="s">
        <v>402</v>
      </c>
      <c r="D168" s="173" t="s">
        <v>423</v>
      </c>
      <c r="E168" s="174" t="s">
        <v>539</v>
      </c>
      <c r="F168" s="175" t="s">
        <v>540</v>
      </c>
      <c r="G168" s="176" t="s">
        <v>223</v>
      </c>
      <c r="H168" s="177">
        <v>100</v>
      </c>
      <c r="I168" s="178"/>
      <c r="J168" s="179">
        <f t="shared" si="20"/>
        <v>0</v>
      </c>
      <c r="K168" s="180"/>
      <c r="L168" s="181"/>
      <c r="M168" s="182" t="s">
        <v>1</v>
      </c>
      <c r="N168" s="183" t="s">
        <v>38</v>
      </c>
      <c r="P168" s="142">
        <f t="shared" si="21"/>
        <v>0</v>
      </c>
      <c r="Q168" s="142">
        <v>0</v>
      </c>
      <c r="R168" s="142">
        <f t="shared" si="22"/>
        <v>0</v>
      </c>
      <c r="S168" s="142">
        <v>0</v>
      </c>
      <c r="T168" s="143">
        <f t="shared" si="23"/>
        <v>0</v>
      </c>
      <c r="AR168" s="144" t="s">
        <v>379</v>
      </c>
      <c r="AT168" s="144" t="s">
        <v>423</v>
      </c>
      <c r="AU168" s="144" t="s">
        <v>128</v>
      </c>
      <c r="AY168" s="16" t="s">
        <v>127</v>
      </c>
      <c r="BE168" s="145">
        <f t="shared" si="24"/>
        <v>0</v>
      </c>
      <c r="BF168" s="145">
        <f t="shared" si="25"/>
        <v>0</v>
      </c>
      <c r="BG168" s="145">
        <f t="shared" si="26"/>
        <v>0</v>
      </c>
      <c r="BH168" s="145">
        <f t="shared" si="27"/>
        <v>0</v>
      </c>
      <c r="BI168" s="145">
        <f t="shared" si="28"/>
        <v>0</v>
      </c>
      <c r="BJ168" s="16" t="s">
        <v>81</v>
      </c>
      <c r="BK168" s="145">
        <f t="shared" si="29"/>
        <v>0</v>
      </c>
      <c r="BL168" s="16" t="s">
        <v>281</v>
      </c>
      <c r="BM168" s="144" t="s">
        <v>541</v>
      </c>
    </row>
    <row r="169" spans="2:65" s="1" customFormat="1" ht="16.5" customHeight="1">
      <c r="B169" s="31"/>
      <c r="C169" s="173" t="s">
        <v>542</v>
      </c>
      <c r="D169" s="173" t="s">
        <v>423</v>
      </c>
      <c r="E169" s="174" t="s">
        <v>543</v>
      </c>
      <c r="F169" s="175" t="s">
        <v>544</v>
      </c>
      <c r="G169" s="176" t="s">
        <v>223</v>
      </c>
      <c r="H169" s="177">
        <v>70</v>
      </c>
      <c r="I169" s="178"/>
      <c r="J169" s="179">
        <f t="shared" si="20"/>
        <v>0</v>
      </c>
      <c r="K169" s="180"/>
      <c r="L169" s="181"/>
      <c r="M169" s="182" t="s">
        <v>1</v>
      </c>
      <c r="N169" s="183" t="s">
        <v>38</v>
      </c>
      <c r="P169" s="142">
        <f t="shared" si="21"/>
        <v>0</v>
      </c>
      <c r="Q169" s="142">
        <v>0</v>
      </c>
      <c r="R169" s="142">
        <f t="shared" si="22"/>
        <v>0</v>
      </c>
      <c r="S169" s="142">
        <v>0</v>
      </c>
      <c r="T169" s="143">
        <f t="shared" si="23"/>
        <v>0</v>
      </c>
      <c r="AR169" s="144" t="s">
        <v>379</v>
      </c>
      <c r="AT169" s="144" t="s">
        <v>423</v>
      </c>
      <c r="AU169" s="144" t="s">
        <v>128</v>
      </c>
      <c r="AY169" s="16" t="s">
        <v>127</v>
      </c>
      <c r="BE169" s="145">
        <f t="shared" si="24"/>
        <v>0</v>
      </c>
      <c r="BF169" s="145">
        <f t="shared" si="25"/>
        <v>0</v>
      </c>
      <c r="BG169" s="145">
        <f t="shared" si="26"/>
        <v>0</v>
      </c>
      <c r="BH169" s="145">
        <f t="shared" si="27"/>
        <v>0</v>
      </c>
      <c r="BI169" s="145">
        <f t="shared" si="28"/>
        <v>0</v>
      </c>
      <c r="BJ169" s="16" t="s">
        <v>81</v>
      </c>
      <c r="BK169" s="145">
        <f t="shared" si="29"/>
        <v>0</v>
      </c>
      <c r="BL169" s="16" t="s">
        <v>281</v>
      </c>
      <c r="BM169" s="144" t="s">
        <v>545</v>
      </c>
    </row>
    <row r="170" spans="2:65" s="1" customFormat="1" ht="24.15" customHeight="1">
      <c r="B170" s="31"/>
      <c r="C170" s="132" t="s">
        <v>546</v>
      </c>
      <c r="D170" s="132" t="s">
        <v>130</v>
      </c>
      <c r="E170" s="133" t="s">
        <v>547</v>
      </c>
      <c r="F170" s="134" t="s">
        <v>548</v>
      </c>
      <c r="G170" s="135" t="s">
        <v>223</v>
      </c>
      <c r="H170" s="136">
        <v>15</v>
      </c>
      <c r="I170" s="137"/>
      <c r="J170" s="138">
        <f t="shared" si="20"/>
        <v>0</v>
      </c>
      <c r="K170" s="139"/>
      <c r="L170" s="31"/>
      <c r="M170" s="140" t="s">
        <v>1</v>
      </c>
      <c r="N170" s="141" t="s">
        <v>38</v>
      </c>
      <c r="P170" s="142">
        <f t="shared" si="21"/>
        <v>0</v>
      </c>
      <c r="Q170" s="142">
        <v>0</v>
      </c>
      <c r="R170" s="142">
        <f t="shared" si="22"/>
        <v>0</v>
      </c>
      <c r="S170" s="142">
        <v>0</v>
      </c>
      <c r="T170" s="143">
        <f t="shared" si="23"/>
        <v>0</v>
      </c>
      <c r="AR170" s="144" t="s">
        <v>281</v>
      </c>
      <c r="AT170" s="144" t="s">
        <v>130</v>
      </c>
      <c r="AU170" s="144" t="s">
        <v>128</v>
      </c>
      <c r="AY170" s="16" t="s">
        <v>127</v>
      </c>
      <c r="BE170" s="145">
        <f t="shared" si="24"/>
        <v>0</v>
      </c>
      <c r="BF170" s="145">
        <f t="shared" si="25"/>
        <v>0</v>
      </c>
      <c r="BG170" s="145">
        <f t="shared" si="26"/>
        <v>0</v>
      </c>
      <c r="BH170" s="145">
        <f t="shared" si="27"/>
        <v>0</v>
      </c>
      <c r="BI170" s="145">
        <f t="shared" si="28"/>
        <v>0</v>
      </c>
      <c r="BJ170" s="16" t="s">
        <v>81</v>
      </c>
      <c r="BK170" s="145">
        <f t="shared" si="29"/>
        <v>0</v>
      </c>
      <c r="BL170" s="16" t="s">
        <v>281</v>
      </c>
      <c r="BM170" s="144" t="s">
        <v>549</v>
      </c>
    </row>
    <row r="171" spans="2:65" s="1" customFormat="1" ht="16.5" customHeight="1">
      <c r="B171" s="31"/>
      <c r="C171" s="173" t="s">
        <v>550</v>
      </c>
      <c r="D171" s="173" t="s">
        <v>423</v>
      </c>
      <c r="E171" s="174" t="s">
        <v>551</v>
      </c>
      <c r="F171" s="175" t="s">
        <v>552</v>
      </c>
      <c r="G171" s="176" t="s">
        <v>223</v>
      </c>
      <c r="H171" s="177">
        <v>15</v>
      </c>
      <c r="I171" s="178"/>
      <c r="J171" s="179">
        <f t="shared" si="20"/>
        <v>0</v>
      </c>
      <c r="K171" s="180"/>
      <c r="L171" s="181"/>
      <c r="M171" s="182" t="s">
        <v>1</v>
      </c>
      <c r="N171" s="183" t="s">
        <v>38</v>
      </c>
      <c r="P171" s="142">
        <f t="shared" si="21"/>
        <v>0</v>
      </c>
      <c r="Q171" s="142">
        <v>0</v>
      </c>
      <c r="R171" s="142">
        <f t="shared" si="22"/>
        <v>0</v>
      </c>
      <c r="S171" s="142">
        <v>0</v>
      </c>
      <c r="T171" s="143">
        <f t="shared" si="23"/>
        <v>0</v>
      </c>
      <c r="AR171" s="144" t="s">
        <v>379</v>
      </c>
      <c r="AT171" s="144" t="s">
        <v>423</v>
      </c>
      <c r="AU171" s="144" t="s">
        <v>128</v>
      </c>
      <c r="AY171" s="16" t="s">
        <v>127</v>
      </c>
      <c r="BE171" s="145">
        <f t="shared" si="24"/>
        <v>0</v>
      </c>
      <c r="BF171" s="145">
        <f t="shared" si="25"/>
        <v>0</v>
      </c>
      <c r="BG171" s="145">
        <f t="shared" si="26"/>
        <v>0</v>
      </c>
      <c r="BH171" s="145">
        <f t="shared" si="27"/>
        <v>0</v>
      </c>
      <c r="BI171" s="145">
        <f t="shared" si="28"/>
        <v>0</v>
      </c>
      <c r="BJ171" s="16" t="s">
        <v>81</v>
      </c>
      <c r="BK171" s="145">
        <f t="shared" si="29"/>
        <v>0</v>
      </c>
      <c r="BL171" s="16" t="s">
        <v>281</v>
      </c>
      <c r="BM171" s="144" t="s">
        <v>553</v>
      </c>
    </row>
    <row r="172" spans="2:65" s="1" customFormat="1" ht="24.15" customHeight="1">
      <c r="B172" s="31"/>
      <c r="C172" s="132" t="s">
        <v>554</v>
      </c>
      <c r="D172" s="132" t="s">
        <v>130</v>
      </c>
      <c r="E172" s="133" t="s">
        <v>555</v>
      </c>
      <c r="F172" s="134" t="s">
        <v>556</v>
      </c>
      <c r="G172" s="135" t="s">
        <v>223</v>
      </c>
      <c r="H172" s="136">
        <v>1765</v>
      </c>
      <c r="I172" s="137"/>
      <c r="J172" s="138">
        <f t="shared" si="20"/>
        <v>0</v>
      </c>
      <c r="K172" s="139"/>
      <c r="L172" s="31"/>
      <c r="M172" s="140" t="s">
        <v>1</v>
      </c>
      <c r="N172" s="141" t="s">
        <v>38</v>
      </c>
      <c r="P172" s="142">
        <f t="shared" si="21"/>
        <v>0</v>
      </c>
      <c r="Q172" s="142">
        <v>0</v>
      </c>
      <c r="R172" s="142">
        <f t="shared" si="22"/>
        <v>0</v>
      </c>
      <c r="S172" s="142">
        <v>0</v>
      </c>
      <c r="T172" s="143">
        <f t="shared" si="23"/>
        <v>0</v>
      </c>
      <c r="AR172" s="144" t="s">
        <v>281</v>
      </c>
      <c r="AT172" s="144" t="s">
        <v>130</v>
      </c>
      <c r="AU172" s="144" t="s">
        <v>128</v>
      </c>
      <c r="AY172" s="16" t="s">
        <v>127</v>
      </c>
      <c r="BE172" s="145">
        <f t="shared" si="24"/>
        <v>0</v>
      </c>
      <c r="BF172" s="145">
        <f t="shared" si="25"/>
        <v>0</v>
      </c>
      <c r="BG172" s="145">
        <f t="shared" si="26"/>
        <v>0</v>
      </c>
      <c r="BH172" s="145">
        <f t="shared" si="27"/>
        <v>0</v>
      </c>
      <c r="BI172" s="145">
        <f t="shared" si="28"/>
        <v>0</v>
      </c>
      <c r="BJ172" s="16" t="s">
        <v>81</v>
      </c>
      <c r="BK172" s="145">
        <f t="shared" si="29"/>
        <v>0</v>
      </c>
      <c r="BL172" s="16" t="s">
        <v>281</v>
      </c>
      <c r="BM172" s="144" t="s">
        <v>557</v>
      </c>
    </row>
    <row r="173" spans="2:65" s="1" customFormat="1" ht="16.5" customHeight="1">
      <c r="B173" s="31"/>
      <c r="C173" s="173" t="s">
        <v>558</v>
      </c>
      <c r="D173" s="173" t="s">
        <v>423</v>
      </c>
      <c r="E173" s="174" t="s">
        <v>559</v>
      </c>
      <c r="F173" s="175" t="s">
        <v>560</v>
      </c>
      <c r="G173" s="176" t="s">
        <v>223</v>
      </c>
      <c r="H173" s="177">
        <v>410</v>
      </c>
      <c r="I173" s="178"/>
      <c r="J173" s="179">
        <f t="shared" si="20"/>
        <v>0</v>
      </c>
      <c r="K173" s="180"/>
      <c r="L173" s="181"/>
      <c r="M173" s="182" t="s">
        <v>1</v>
      </c>
      <c r="N173" s="183" t="s">
        <v>38</v>
      </c>
      <c r="P173" s="142">
        <f t="shared" si="21"/>
        <v>0</v>
      </c>
      <c r="Q173" s="142">
        <v>0</v>
      </c>
      <c r="R173" s="142">
        <f t="shared" si="22"/>
        <v>0</v>
      </c>
      <c r="S173" s="142">
        <v>0</v>
      </c>
      <c r="T173" s="143">
        <f t="shared" si="23"/>
        <v>0</v>
      </c>
      <c r="AR173" s="144" t="s">
        <v>379</v>
      </c>
      <c r="AT173" s="144" t="s">
        <v>423</v>
      </c>
      <c r="AU173" s="144" t="s">
        <v>128</v>
      </c>
      <c r="AY173" s="16" t="s">
        <v>127</v>
      </c>
      <c r="BE173" s="145">
        <f t="shared" si="24"/>
        <v>0</v>
      </c>
      <c r="BF173" s="145">
        <f t="shared" si="25"/>
        <v>0</v>
      </c>
      <c r="BG173" s="145">
        <f t="shared" si="26"/>
        <v>0</v>
      </c>
      <c r="BH173" s="145">
        <f t="shared" si="27"/>
        <v>0</v>
      </c>
      <c r="BI173" s="145">
        <f t="shared" si="28"/>
        <v>0</v>
      </c>
      <c r="BJ173" s="16" t="s">
        <v>81</v>
      </c>
      <c r="BK173" s="145">
        <f t="shared" si="29"/>
        <v>0</v>
      </c>
      <c r="BL173" s="16" t="s">
        <v>281</v>
      </c>
      <c r="BM173" s="144" t="s">
        <v>561</v>
      </c>
    </row>
    <row r="174" spans="2:65" s="1" customFormat="1" ht="16.5" customHeight="1">
      <c r="B174" s="31"/>
      <c r="C174" s="173" t="s">
        <v>562</v>
      </c>
      <c r="D174" s="173" t="s">
        <v>423</v>
      </c>
      <c r="E174" s="174" t="s">
        <v>563</v>
      </c>
      <c r="F174" s="175" t="s">
        <v>564</v>
      </c>
      <c r="G174" s="176" t="s">
        <v>223</v>
      </c>
      <c r="H174" s="177">
        <v>460</v>
      </c>
      <c r="I174" s="178"/>
      <c r="J174" s="179">
        <f t="shared" si="20"/>
        <v>0</v>
      </c>
      <c r="K174" s="180"/>
      <c r="L174" s="181"/>
      <c r="M174" s="182" t="s">
        <v>1</v>
      </c>
      <c r="N174" s="183" t="s">
        <v>38</v>
      </c>
      <c r="P174" s="142">
        <f t="shared" si="21"/>
        <v>0</v>
      </c>
      <c r="Q174" s="142">
        <v>0</v>
      </c>
      <c r="R174" s="142">
        <f t="shared" si="22"/>
        <v>0</v>
      </c>
      <c r="S174" s="142">
        <v>0</v>
      </c>
      <c r="T174" s="143">
        <f t="shared" si="23"/>
        <v>0</v>
      </c>
      <c r="AR174" s="144" t="s">
        <v>379</v>
      </c>
      <c r="AT174" s="144" t="s">
        <v>423</v>
      </c>
      <c r="AU174" s="144" t="s">
        <v>128</v>
      </c>
      <c r="AY174" s="16" t="s">
        <v>127</v>
      </c>
      <c r="BE174" s="145">
        <f t="shared" si="24"/>
        <v>0</v>
      </c>
      <c r="BF174" s="145">
        <f t="shared" si="25"/>
        <v>0</v>
      </c>
      <c r="BG174" s="145">
        <f t="shared" si="26"/>
        <v>0</v>
      </c>
      <c r="BH174" s="145">
        <f t="shared" si="27"/>
        <v>0</v>
      </c>
      <c r="BI174" s="145">
        <f t="shared" si="28"/>
        <v>0</v>
      </c>
      <c r="BJ174" s="16" t="s">
        <v>81</v>
      </c>
      <c r="BK174" s="145">
        <f t="shared" si="29"/>
        <v>0</v>
      </c>
      <c r="BL174" s="16" t="s">
        <v>281</v>
      </c>
      <c r="BM174" s="144" t="s">
        <v>565</v>
      </c>
    </row>
    <row r="175" spans="2:65" s="1" customFormat="1" ht="16.5" customHeight="1">
      <c r="B175" s="31"/>
      <c r="C175" s="173" t="s">
        <v>566</v>
      </c>
      <c r="D175" s="173" t="s">
        <v>423</v>
      </c>
      <c r="E175" s="174" t="s">
        <v>567</v>
      </c>
      <c r="F175" s="175" t="s">
        <v>568</v>
      </c>
      <c r="G175" s="176" t="s">
        <v>223</v>
      </c>
      <c r="H175" s="177">
        <v>200</v>
      </c>
      <c r="I175" s="178"/>
      <c r="J175" s="179">
        <f t="shared" si="20"/>
        <v>0</v>
      </c>
      <c r="K175" s="180"/>
      <c r="L175" s="181"/>
      <c r="M175" s="182" t="s">
        <v>1</v>
      </c>
      <c r="N175" s="183" t="s">
        <v>38</v>
      </c>
      <c r="P175" s="142">
        <f t="shared" si="21"/>
        <v>0</v>
      </c>
      <c r="Q175" s="142">
        <v>0</v>
      </c>
      <c r="R175" s="142">
        <f t="shared" si="22"/>
        <v>0</v>
      </c>
      <c r="S175" s="142">
        <v>0</v>
      </c>
      <c r="T175" s="143">
        <f t="shared" si="23"/>
        <v>0</v>
      </c>
      <c r="AR175" s="144" t="s">
        <v>379</v>
      </c>
      <c r="AT175" s="144" t="s">
        <v>423</v>
      </c>
      <c r="AU175" s="144" t="s">
        <v>128</v>
      </c>
      <c r="AY175" s="16" t="s">
        <v>127</v>
      </c>
      <c r="BE175" s="145">
        <f t="shared" si="24"/>
        <v>0</v>
      </c>
      <c r="BF175" s="145">
        <f t="shared" si="25"/>
        <v>0</v>
      </c>
      <c r="BG175" s="145">
        <f t="shared" si="26"/>
        <v>0</v>
      </c>
      <c r="BH175" s="145">
        <f t="shared" si="27"/>
        <v>0</v>
      </c>
      <c r="BI175" s="145">
        <f t="shared" si="28"/>
        <v>0</v>
      </c>
      <c r="BJ175" s="16" t="s">
        <v>81</v>
      </c>
      <c r="BK175" s="145">
        <f t="shared" si="29"/>
        <v>0</v>
      </c>
      <c r="BL175" s="16" t="s">
        <v>281</v>
      </c>
      <c r="BM175" s="144" t="s">
        <v>569</v>
      </c>
    </row>
    <row r="176" spans="2:65" s="1" customFormat="1" ht="16.5" customHeight="1">
      <c r="B176" s="31"/>
      <c r="C176" s="173" t="s">
        <v>570</v>
      </c>
      <c r="D176" s="173" t="s">
        <v>423</v>
      </c>
      <c r="E176" s="174" t="s">
        <v>571</v>
      </c>
      <c r="F176" s="175" t="s">
        <v>572</v>
      </c>
      <c r="G176" s="176" t="s">
        <v>223</v>
      </c>
      <c r="H176" s="177">
        <v>90</v>
      </c>
      <c r="I176" s="178"/>
      <c r="J176" s="179">
        <f t="shared" si="20"/>
        <v>0</v>
      </c>
      <c r="K176" s="180"/>
      <c r="L176" s="181"/>
      <c r="M176" s="182" t="s">
        <v>1</v>
      </c>
      <c r="N176" s="183" t="s">
        <v>38</v>
      </c>
      <c r="P176" s="142">
        <f t="shared" si="21"/>
        <v>0</v>
      </c>
      <c r="Q176" s="142">
        <v>0</v>
      </c>
      <c r="R176" s="142">
        <f t="shared" si="22"/>
        <v>0</v>
      </c>
      <c r="S176" s="142">
        <v>0</v>
      </c>
      <c r="T176" s="143">
        <f t="shared" si="23"/>
        <v>0</v>
      </c>
      <c r="AR176" s="144" t="s">
        <v>379</v>
      </c>
      <c r="AT176" s="144" t="s">
        <v>423</v>
      </c>
      <c r="AU176" s="144" t="s">
        <v>128</v>
      </c>
      <c r="AY176" s="16" t="s">
        <v>127</v>
      </c>
      <c r="BE176" s="145">
        <f t="shared" si="24"/>
        <v>0</v>
      </c>
      <c r="BF176" s="145">
        <f t="shared" si="25"/>
        <v>0</v>
      </c>
      <c r="BG176" s="145">
        <f t="shared" si="26"/>
        <v>0</v>
      </c>
      <c r="BH176" s="145">
        <f t="shared" si="27"/>
        <v>0</v>
      </c>
      <c r="BI176" s="145">
        <f t="shared" si="28"/>
        <v>0</v>
      </c>
      <c r="BJ176" s="16" t="s">
        <v>81</v>
      </c>
      <c r="BK176" s="145">
        <f t="shared" si="29"/>
        <v>0</v>
      </c>
      <c r="BL176" s="16" t="s">
        <v>281</v>
      </c>
      <c r="BM176" s="144" t="s">
        <v>573</v>
      </c>
    </row>
    <row r="177" spans="2:65" s="1" customFormat="1" ht="16.5" customHeight="1">
      <c r="B177" s="31"/>
      <c r="C177" s="173" t="s">
        <v>574</v>
      </c>
      <c r="D177" s="173" t="s">
        <v>423</v>
      </c>
      <c r="E177" s="174" t="s">
        <v>575</v>
      </c>
      <c r="F177" s="175" t="s">
        <v>576</v>
      </c>
      <c r="G177" s="176" t="s">
        <v>223</v>
      </c>
      <c r="H177" s="177">
        <v>455</v>
      </c>
      <c r="I177" s="178"/>
      <c r="J177" s="179">
        <f t="shared" si="20"/>
        <v>0</v>
      </c>
      <c r="K177" s="180"/>
      <c r="L177" s="181"/>
      <c r="M177" s="182" t="s">
        <v>1</v>
      </c>
      <c r="N177" s="183" t="s">
        <v>38</v>
      </c>
      <c r="P177" s="142">
        <f t="shared" si="21"/>
        <v>0</v>
      </c>
      <c r="Q177" s="142">
        <v>0</v>
      </c>
      <c r="R177" s="142">
        <f t="shared" si="22"/>
        <v>0</v>
      </c>
      <c r="S177" s="142">
        <v>0</v>
      </c>
      <c r="T177" s="143">
        <f t="shared" si="23"/>
        <v>0</v>
      </c>
      <c r="AR177" s="144" t="s">
        <v>379</v>
      </c>
      <c r="AT177" s="144" t="s">
        <v>423</v>
      </c>
      <c r="AU177" s="144" t="s">
        <v>128</v>
      </c>
      <c r="AY177" s="16" t="s">
        <v>127</v>
      </c>
      <c r="BE177" s="145">
        <f t="shared" si="24"/>
        <v>0</v>
      </c>
      <c r="BF177" s="145">
        <f t="shared" si="25"/>
        <v>0</v>
      </c>
      <c r="BG177" s="145">
        <f t="shared" si="26"/>
        <v>0</v>
      </c>
      <c r="BH177" s="145">
        <f t="shared" si="27"/>
        <v>0</v>
      </c>
      <c r="BI177" s="145">
        <f t="shared" si="28"/>
        <v>0</v>
      </c>
      <c r="BJ177" s="16" t="s">
        <v>81</v>
      </c>
      <c r="BK177" s="145">
        <f t="shared" si="29"/>
        <v>0</v>
      </c>
      <c r="BL177" s="16" t="s">
        <v>281</v>
      </c>
      <c r="BM177" s="144" t="s">
        <v>577</v>
      </c>
    </row>
    <row r="178" spans="2:65" s="1" customFormat="1" ht="16.5" customHeight="1">
      <c r="B178" s="31"/>
      <c r="C178" s="173" t="s">
        <v>578</v>
      </c>
      <c r="D178" s="173" t="s">
        <v>423</v>
      </c>
      <c r="E178" s="174" t="s">
        <v>579</v>
      </c>
      <c r="F178" s="175" t="s">
        <v>580</v>
      </c>
      <c r="G178" s="176" t="s">
        <v>223</v>
      </c>
      <c r="H178" s="177">
        <v>150</v>
      </c>
      <c r="I178" s="178"/>
      <c r="J178" s="179">
        <f t="shared" si="20"/>
        <v>0</v>
      </c>
      <c r="K178" s="180"/>
      <c r="L178" s="181"/>
      <c r="M178" s="182" t="s">
        <v>1</v>
      </c>
      <c r="N178" s="183" t="s">
        <v>38</v>
      </c>
      <c r="P178" s="142">
        <f t="shared" si="21"/>
        <v>0</v>
      </c>
      <c r="Q178" s="142">
        <v>0</v>
      </c>
      <c r="R178" s="142">
        <f t="shared" si="22"/>
        <v>0</v>
      </c>
      <c r="S178" s="142">
        <v>0</v>
      </c>
      <c r="T178" s="143">
        <f t="shared" si="23"/>
        <v>0</v>
      </c>
      <c r="AR178" s="144" t="s">
        <v>379</v>
      </c>
      <c r="AT178" s="144" t="s">
        <v>423</v>
      </c>
      <c r="AU178" s="144" t="s">
        <v>128</v>
      </c>
      <c r="AY178" s="16" t="s">
        <v>127</v>
      </c>
      <c r="BE178" s="145">
        <f t="shared" si="24"/>
        <v>0</v>
      </c>
      <c r="BF178" s="145">
        <f t="shared" si="25"/>
        <v>0</v>
      </c>
      <c r="BG178" s="145">
        <f t="shared" si="26"/>
        <v>0</v>
      </c>
      <c r="BH178" s="145">
        <f t="shared" si="27"/>
        <v>0</v>
      </c>
      <c r="BI178" s="145">
        <f t="shared" si="28"/>
        <v>0</v>
      </c>
      <c r="BJ178" s="16" t="s">
        <v>81</v>
      </c>
      <c r="BK178" s="145">
        <f t="shared" si="29"/>
        <v>0</v>
      </c>
      <c r="BL178" s="16" t="s">
        <v>281</v>
      </c>
      <c r="BM178" s="144" t="s">
        <v>581</v>
      </c>
    </row>
    <row r="179" spans="2:65" s="1" customFormat="1" ht="33" customHeight="1">
      <c r="B179" s="31"/>
      <c r="C179" s="132" t="s">
        <v>582</v>
      </c>
      <c r="D179" s="132" t="s">
        <v>130</v>
      </c>
      <c r="E179" s="133" t="s">
        <v>583</v>
      </c>
      <c r="F179" s="134" t="s">
        <v>584</v>
      </c>
      <c r="G179" s="135" t="s">
        <v>223</v>
      </c>
      <c r="H179" s="136">
        <v>212</v>
      </c>
      <c r="I179" s="137"/>
      <c r="J179" s="138">
        <f t="shared" si="20"/>
        <v>0</v>
      </c>
      <c r="K179" s="139"/>
      <c r="L179" s="31"/>
      <c r="M179" s="140" t="s">
        <v>1</v>
      </c>
      <c r="N179" s="141" t="s">
        <v>38</v>
      </c>
      <c r="P179" s="142">
        <f t="shared" si="21"/>
        <v>0</v>
      </c>
      <c r="Q179" s="142">
        <v>0</v>
      </c>
      <c r="R179" s="142">
        <f t="shared" si="22"/>
        <v>0</v>
      </c>
      <c r="S179" s="142">
        <v>0</v>
      </c>
      <c r="T179" s="143">
        <f t="shared" si="23"/>
        <v>0</v>
      </c>
      <c r="AR179" s="144" t="s">
        <v>281</v>
      </c>
      <c r="AT179" s="144" t="s">
        <v>130</v>
      </c>
      <c r="AU179" s="144" t="s">
        <v>128</v>
      </c>
      <c r="AY179" s="16" t="s">
        <v>127</v>
      </c>
      <c r="BE179" s="145">
        <f t="shared" si="24"/>
        <v>0</v>
      </c>
      <c r="BF179" s="145">
        <f t="shared" si="25"/>
        <v>0</v>
      </c>
      <c r="BG179" s="145">
        <f t="shared" si="26"/>
        <v>0</v>
      </c>
      <c r="BH179" s="145">
        <f t="shared" si="27"/>
        <v>0</v>
      </c>
      <c r="BI179" s="145">
        <f t="shared" si="28"/>
        <v>0</v>
      </c>
      <c r="BJ179" s="16" t="s">
        <v>81</v>
      </c>
      <c r="BK179" s="145">
        <f t="shared" si="29"/>
        <v>0</v>
      </c>
      <c r="BL179" s="16" t="s">
        <v>281</v>
      </c>
      <c r="BM179" s="144" t="s">
        <v>585</v>
      </c>
    </row>
    <row r="180" spans="2:65" s="1" customFormat="1" ht="16.5" customHeight="1">
      <c r="B180" s="31"/>
      <c r="C180" s="173" t="s">
        <v>586</v>
      </c>
      <c r="D180" s="173" t="s">
        <v>423</v>
      </c>
      <c r="E180" s="174" t="s">
        <v>587</v>
      </c>
      <c r="F180" s="175" t="s">
        <v>588</v>
      </c>
      <c r="G180" s="176" t="s">
        <v>223</v>
      </c>
      <c r="H180" s="177">
        <v>200</v>
      </c>
      <c r="I180" s="178"/>
      <c r="J180" s="179">
        <f t="shared" si="20"/>
        <v>0</v>
      </c>
      <c r="K180" s="180"/>
      <c r="L180" s="181"/>
      <c r="M180" s="182" t="s">
        <v>1</v>
      </c>
      <c r="N180" s="183" t="s">
        <v>38</v>
      </c>
      <c r="P180" s="142">
        <f t="shared" si="21"/>
        <v>0</v>
      </c>
      <c r="Q180" s="142">
        <v>0</v>
      </c>
      <c r="R180" s="142">
        <f t="shared" si="22"/>
        <v>0</v>
      </c>
      <c r="S180" s="142">
        <v>0</v>
      </c>
      <c r="T180" s="143">
        <f t="shared" si="23"/>
        <v>0</v>
      </c>
      <c r="AR180" s="144" t="s">
        <v>379</v>
      </c>
      <c r="AT180" s="144" t="s">
        <v>423</v>
      </c>
      <c r="AU180" s="144" t="s">
        <v>128</v>
      </c>
      <c r="AY180" s="16" t="s">
        <v>127</v>
      </c>
      <c r="BE180" s="145">
        <f t="shared" si="24"/>
        <v>0</v>
      </c>
      <c r="BF180" s="145">
        <f t="shared" si="25"/>
        <v>0</v>
      </c>
      <c r="BG180" s="145">
        <f t="shared" si="26"/>
        <v>0</v>
      </c>
      <c r="BH180" s="145">
        <f t="shared" si="27"/>
        <v>0</v>
      </c>
      <c r="BI180" s="145">
        <f t="shared" si="28"/>
        <v>0</v>
      </c>
      <c r="BJ180" s="16" t="s">
        <v>81</v>
      </c>
      <c r="BK180" s="145">
        <f t="shared" si="29"/>
        <v>0</v>
      </c>
      <c r="BL180" s="16" t="s">
        <v>281</v>
      </c>
      <c r="BM180" s="144" t="s">
        <v>589</v>
      </c>
    </row>
    <row r="181" spans="2:65" s="1" customFormat="1" ht="16.5" customHeight="1">
      <c r="B181" s="31"/>
      <c r="C181" s="173" t="s">
        <v>590</v>
      </c>
      <c r="D181" s="173" t="s">
        <v>423</v>
      </c>
      <c r="E181" s="174" t="s">
        <v>591</v>
      </c>
      <c r="F181" s="175" t="s">
        <v>592</v>
      </c>
      <c r="G181" s="176" t="s">
        <v>223</v>
      </c>
      <c r="H181" s="177">
        <v>12</v>
      </c>
      <c r="I181" s="178"/>
      <c r="J181" s="179">
        <f t="shared" si="20"/>
        <v>0</v>
      </c>
      <c r="K181" s="180"/>
      <c r="L181" s="181"/>
      <c r="M181" s="182" t="s">
        <v>1</v>
      </c>
      <c r="N181" s="183" t="s">
        <v>38</v>
      </c>
      <c r="P181" s="142">
        <f t="shared" si="21"/>
        <v>0</v>
      </c>
      <c r="Q181" s="142">
        <v>0</v>
      </c>
      <c r="R181" s="142">
        <f t="shared" si="22"/>
        <v>0</v>
      </c>
      <c r="S181" s="142">
        <v>0</v>
      </c>
      <c r="T181" s="143">
        <f t="shared" si="23"/>
        <v>0</v>
      </c>
      <c r="AR181" s="144" t="s">
        <v>379</v>
      </c>
      <c r="AT181" s="144" t="s">
        <v>423</v>
      </c>
      <c r="AU181" s="144" t="s">
        <v>128</v>
      </c>
      <c r="AY181" s="16" t="s">
        <v>127</v>
      </c>
      <c r="BE181" s="145">
        <f t="shared" si="24"/>
        <v>0</v>
      </c>
      <c r="BF181" s="145">
        <f t="shared" si="25"/>
        <v>0</v>
      </c>
      <c r="BG181" s="145">
        <f t="shared" si="26"/>
        <v>0</v>
      </c>
      <c r="BH181" s="145">
        <f t="shared" si="27"/>
        <v>0</v>
      </c>
      <c r="BI181" s="145">
        <f t="shared" si="28"/>
        <v>0</v>
      </c>
      <c r="BJ181" s="16" t="s">
        <v>81</v>
      </c>
      <c r="BK181" s="145">
        <f t="shared" si="29"/>
        <v>0</v>
      </c>
      <c r="BL181" s="16" t="s">
        <v>281</v>
      </c>
      <c r="BM181" s="144" t="s">
        <v>593</v>
      </c>
    </row>
    <row r="182" spans="2:65" s="1" customFormat="1" ht="33" customHeight="1">
      <c r="B182" s="31"/>
      <c r="C182" s="132" t="s">
        <v>594</v>
      </c>
      <c r="D182" s="132" t="s">
        <v>130</v>
      </c>
      <c r="E182" s="133" t="s">
        <v>595</v>
      </c>
      <c r="F182" s="134" t="s">
        <v>596</v>
      </c>
      <c r="G182" s="135" t="s">
        <v>223</v>
      </c>
      <c r="H182" s="136">
        <v>160</v>
      </c>
      <c r="I182" s="137"/>
      <c r="J182" s="138">
        <f t="shared" si="20"/>
        <v>0</v>
      </c>
      <c r="K182" s="139"/>
      <c r="L182" s="31"/>
      <c r="M182" s="140" t="s">
        <v>1</v>
      </c>
      <c r="N182" s="141" t="s">
        <v>38</v>
      </c>
      <c r="P182" s="142">
        <f t="shared" si="21"/>
        <v>0</v>
      </c>
      <c r="Q182" s="142">
        <v>0</v>
      </c>
      <c r="R182" s="142">
        <f t="shared" si="22"/>
        <v>0</v>
      </c>
      <c r="S182" s="142">
        <v>0</v>
      </c>
      <c r="T182" s="143">
        <f t="shared" si="23"/>
        <v>0</v>
      </c>
      <c r="AR182" s="144" t="s">
        <v>281</v>
      </c>
      <c r="AT182" s="144" t="s">
        <v>130</v>
      </c>
      <c r="AU182" s="144" t="s">
        <v>128</v>
      </c>
      <c r="AY182" s="16" t="s">
        <v>127</v>
      </c>
      <c r="BE182" s="145">
        <f t="shared" si="24"/>
        <v>0</v>
      </c>
      <c r="BF182" s="145">
        <f t="shared" si="25"/>
        <v>0</v>
      </c>
      <c r="BG182" s="145">
        <f t="shared" si="26"/>
        <v>0</v>
      </c>
      <c r="BH182" s="145">
        <f t="shared" si="27"/>
        <v>0</v>
      </c>
      <c r="BI182" s="145">
        <f t="shared" si="28"/>
        <v>0</v>
      </c>
      <c r="BJ182" s="16" t="s">
        <v>81</v>
      </c>
      <c r="BK182" s="145">
        <f t="shared" si="29"/>
        <v>0</v>
      </c>
      <c r="BL182" s="16" t="s">
        <v>281</v>
      </c>
      <c r="BM182" s="144" t="s">
        <v>597</v>
      </c>
    </row>
    <row r="183" spans="2:65" s="1" customFormat="1" ht="16.5" customHeight="1">
      <c r="B183" s="31"/>
      <c r="C183" s="173" t="s">
        <v>598</v>
      </c>
      <c r="D183" s="173" t="s">
        <v>423</v>
      </c>
      <c r="E183" s="174" t="s">
        <v>599</v>
      </c>
      <c r="F183" s="175" t="s">
        <v>600</v>
      </c>
      <c r="G183" s="176" t="s">
        <v>223</v>
      </c>
      <c r="H183" s="177">
        <v>40</v>
      </c>
      <c r="I183" s="178"/>
      <c r="J183" s="179">
        <f t="shared" si="20"/>
        <v>0</v>
      </c>
      <c r="K183" s="180"/>
      <c r="L183" s="181"/>
      <c r="M183" s="182" t="s">
        <v>1</v>
      </c>
      <c r="N183" s="183" t="s">
        <v>38</v>
      </c>
      <c r="P183" s="142">
        <f t="shared" si="21"/>
        <v>0</v>
      </c>
      <c r="Q183" s="142">
        <v>0</v>
      </c>
      <c r="R183" s="142">
        <f t="shared" si="22"/>
        <v>0</v>
      </c>
      <c r="S183" s="142">
        <v>0</v>
      </c>
      <c r="T183" s="143">
        <f t="shared" si="23"/>
        <v>0</v>
      </c>
      <c r="AR183" s="144" t="s">
        <v>379</v>
      </c>
      <c r="AT183" s="144" t="s">
        <v>423</v>
      </c>
      <c r="AU183" s="144" t="s">
        <v>128</v>
      </c>
      <c r="AY183" s="16" t="s">
        <v>127</v>
      </c>
      <c r="BE183" s="145">
        <f t="shared" si="24"/>
        <v>0</v>
      </c>
      <c r="BF183" s="145">
        <f t="shared" si="25"/>
        <v>0</v>
      </c>
      <c r="BG183" s="145">
        <f t="shared" si="26"/>
        <v>0</v>
      </c>
      <c r="BH183" s="145">
        <f t="shared" si="27"/>
        <v>0</v>
      </c>
      <c r="BI183" s="145">
        <f t="shared" si="28"/>
        <v>0</v>
      </c>
      <c r="BJ183" s="16" t="s">
        <v>81</v>
      </c>
      <c r="BK183" s="145">
        <f t="shared" si="29"/>
        <v>0</v>
      </c>
      <c r="BL183" s="16" t="s">
        <v>281</v>
      </c>
      <c r="BM183" s="144" t="s">
        <v>601</v>
      </c>
    </row>
    <row r="184" spans="2:65" s="1" customFormat="1" ht="16.5" customHeight="1">
      <c r="B184" s="31"/>
      <c r="C184" s="173" t="s">
        <v>602</v>
      </c>
      <c r="D184" s="173" t="s">
        <v>423</v>
      </c>
      <c r="E184" s="174" t="s">
        <v>603</v>
      </c>
      <c r="F184" s="175" t="s">
        <v>604</v>
      </c>
      <c r="G184" s="176" t="s">
        <v>223</v>
      </c>
      <c r="H184" s="177">
        <v>120</v>
      </c>
      <c r="I184" s="178"/>
      <c r="J184" s="179">
        <f t="shared" si="20"/>
        <v>0</v>
      </c>
      <c r="K184" s="180"/>
      <c r="L184" s="181"/>
      <c r="M184" s="182" t="s">
        <v>1</v>
      </c>
      <c r="N184" s="183" t="s">
        <v>38</v>
      </c>
      <c r="P184" s="142">
        <f t="shared" si="21"/>
        <v>0</v>
      </c>
      <c r="Q184" s="142">
        <v>0</v>
      </c>
      <c r="R184" s="142">
        <f t="shared" si="22"/>
        <v>0</v>
      </c>
      <c r="S184" s="142">
        <v>0</v>
      </c>
      <c r="T184" s="143">
        <f t="shared" si="23"/>
        <v>0</v>
      </c>
      <c r="AR184" s="144" t="s">
        <v>379</v>
      </c>
      <c r="AT184" s="144" t="s">
        <v>423</v>
      </c>
      <c r="AU184" s="144" t="s">
        <v>128</v>
      </c>
      <c r="AY184" s="16" t="s">
        <v>127</v>
      </c>
      <c r="BE184" s="145">
        <f t="shared" si="24"/>
        <v>0</v>
      </c>
      <c r="BF184" s="145">
        <f t="shared" si="25"/>
        <v>0</v>
      </c>
      <c r="BG184" s="145">
        <f t="shared" si="26"/>
        <v>0</v>
      </c>
      <c r="BH184" s="145">
        <f t="shared" si="27"/>
        <v>0</v>
      </c>
      <c r="BI184" s="145">
        <f t="shared" si="28"/>
        <v>0</v>
      </c>
      <c r="BJ184" s="16" t="s">
        <v>81</v>
      </c>
      <c r="BK184" s="145">
        <f t="shared" si="29"/>
        <v>0</v>
      </c>
      <c r="BL184" s="16" t="s">
        <v>281</v>
      </c>
      <c r="BM184" s="144" t="s">
        <v>605</v>
      </c>
    </row>
    <row r="185" spans="2:65" s="1" customFormat="1" ht="24.15" customHeight="1">
      <c r="B185" s="31"/>
      <c r="C185" s="132" t="s">
        <v>606</v>
      </c>
      <c r="D185" s="132" t="s">
        <v>130</v>
      </c>
      <c r="E185" s="133" t="s">
        <v>607</v>
      </c>
      <c r="F185" s="134" t="s">
        <v>608</v>
      </c>
      <c r="G185" s="135" t="s">
        <v>141</v>
      </c>
      <c r="H185" s="136">
        <v>20</v>
      </c>
      <c r="I185" s="137"/>
      <c r="J185" s="138">
        <f t="shared" si="20"/>
        <v>0</v>
      </c>
      <c r="K185" s="139"/>
      <c r="L185" s="31"/>
      <c r="M185" s="140" t="s">
        <v>1</v>
      </c>
      <c r="N185" s="141" t="s">
        <v>38</v>
      </c>
      <c r="P185" s="142">
        <f t="shared" si="21"/>
        <v>0</v>
      </c>
      <c r="Q185" s="142">
        <v>0</v>
      </c>
      <c r="R185" s="142">
        <f t="shared" si="22"/>
        <v>0</v>
      </c>
      <c r="S185" s="142">
        <v>0</v>
      </c>
      <c r="T185" s="143">
        <f t="shared" si="23"/>
        <v>0</v>
      </c>
      <c r="AR185" s="144" t="s">
        <v>281</v>
      </c>
      <c r="AT185" s="144" t="s">
        <v>130</v>
      </c>
      <c r="AU185" s="144" t="s">
        <v>128</v>
      </c>
      <c r="AY185" s="16" t="s">
        <v>127</v>
      </c>
      <c r="BE185" s="145">
        <f t="shared" si="24"/>
        <v>0</v>
      </c>
      <c r="BF185" s="145">
        <f t="shared" si="25"/>
        <v>0</v>
      </c>
      <c r="BG185" s="145">
        <f t="shared" si="26"/>
        <v>0</v>
      </c>
      <c r="BH185" s="145">
        <f t="shared" si="27"/>
        <v>0</v>
      </c>
      <c r="BI185" s="145">
        <f t="shared" si="28"/>
        <v>0</v>
      </c>
      <c r="BJ185" s="16" t="s">
        <v>81</v>
      </c>
      <c r="BK185" s="145">
        <f t="shared" si="29"/>
        <v>0</v>
      </c>
      <c r="BL185" s="16" t="s">
        <v>281</v>
      </c>
      <c r="BM185" s="144" t="s">
        <v>609</v>
      </c>
    </row>
    <row r="186" spans="2:65" s="1" customFormat="1" ht="24.15" customHeight="1">
      <c r="B186" s="31"/>
      <c r="C186" s="132" t="s">
        <v>610</v>
      </c>
      <c r="D186" s="132" t="s">
        <v>130</v>
      </c>
      <c r="E186" s="133" t="s">
        <v>611</v>
      </c>
      <c r="F186" s="134" t="s">
        <v>612</v>
      </c>
      <c r="G186" s="135" t="s">
        <v>141</v>
      </c>
      <c r="H186" s="136">
        <v>50</v>
      </c>
      <c r="I186" s="137"/>
      <c r="J186" s="138">
        <f t="shared" si="20"/>
        <v>0</v>
      </c>
      <c r="K186" s="139"/>
      <c r="L186" s="31"/>
      <c r="M186" s="140" t="s">
        <v>1</v>
      </c>
      <c r="N186" s="141" t="s">
        <v>38</v>
      </c>
      <c r="P186" s="142">
        <f t="shared" si="21"/>
        <v>0</v>
      </c>
      <c r="Q186" s="142">
        <v>0</v>
      </c>
      <c r="R186" s="142">
        <f t="shared" si="22"/>
        <v>0</v>
      </c>
      <c r="S186" s="142">
        <v>0</v>
      </c>
      <c r="T186" s="143">
        <f t="shared" si="23"/>
        <v>0</v>
      </c>
      <c r="AR186" s="144" t="s">
        <v>281</v>
      </c>
      <c r="AT186" s="144" t="s">
        <v>130</v>
      </c>
      <c r="AU186" s="144" t="s">
        <v>128</v>
      </c>
      <c r="AY186" s="16" t="s">
        <v>127</v>
      </c>
      <c r="BE186" s="145">
        <f t="shared" si="24"/>
        <v>0</v>
      </c>
      <c r="BF186" s="145">
        <f t="shared" si="25"/>
        <v>0</v>
      </c>
      <c r="BG186" s="145">
        <f t="shared" si="26"/>
        <v>0</v>
      </c>
      <c r="BH186" s="145">
        <f t="shared" si="27"/>
        <v>0</v>
      </c>
      <c r="BI186" s="145">
        <f t="shared" si="28"/>
        <v>0</v>
      </c>
      <c r="BJ186" s="16" t="s">
        <v>81</v>
      </c>
      <c r="BK186" s="145">
        <f t="shared" si="29"/>
        <v>0</v>
      </c>
      <c r="BL186" s="16" t="s">
        <v>281</v>
      </c>
      <c r="BM186" s="144" t="s">
        <v>613</v>
      </c>
    </row>
    <row r="187" spans="2:65" s="1" customFormat="1" ht="24.15" customHeight="1">
      <c r="B187" s="31"/>
      <c r="C187" s="132" t="s">
        <v>614</v>
      </c>
      <c r="D187" s="132" t="s">
        <v>130</v>
      </c>
      <c r="E187" s="133" t="s">
        <v>615</v>
      </c>
      <c r="F187" s="134" t="s">
        <v>616</v>
      </c>
      <c r="G187" s="135" t="s">
        <v>141</v>
      </c>
      <c r="H187" s="136">
        <v>25</v>
      </c>
      <c r="I187" s="137"/>
      <c r="J187" s="138">
        <f t="shared" si="20"/>
        <v>0</v>
      </c>
      <c r="K187" s="139"/>
      <c r="L187" s="31"/>
      <c r="M187" s="140" t="s">
        <v>1</v>
      </c>
      <c r="N187" s="141" t="s">
        <v>38</v>
      </c>
      <c r="P187" s="142">
        <f t="shared" si="21"/>
        <v>0</v>
      </c>
      <c r="Q187" s="142">
        <v>0</v>
      </c>
      <c r="R187" s="142">
        <f t="shared" si="22"/>
        <v>0</v>
      </c>
      <c r="S187" s="142">
        <v>0</v>
      </c>
      <c r="T187" s="143">
        <f t="shared" si="23"/>
        <v>0</v>
      </c>
      <c r="AR187" s="144" t="s">
        <v>281</v>
      </c>
      <c r="AT187" s="144" t="s">
        <v>130</v>
      </c>
      <c r="AU187" s="144" t="s">
        <v>128</v>
      </c>
      <c r="AY187" s="16" t="s">
        <v>127</v>
      </c>
      <c r="BE187" s="145">
        <f t="shared" si="24"/>
        <v>0</v>
      </c>
      <c r="BF187" s="145">
        <f t="shared" si="25"/>
        <v>0</v>
      </c>
      <c r="BG187" s="145">
        <f t="shared" si="26"/>
        <v>0</v>
      </c>
      <c r="BH187" s="145">
        <f t="shared" si="27"/>
        <v>0</v>
      </c>
      <c r="BI187" s="145">
        <f t="shared" si="28"/>
        <v>0</v>
      </c>
      <c r="BJ187" s="16" t="s">
        <v>81</v>
      </c>
      <c r="BK187" s="145">
        <f t="shared" si="29"/>
        <v>0</v>
      </c>
      <c r="BL187" s="16" t="s">
        <v>281</v>
      </c>
      <c r="BM187" s="144" t="s">
        <v>617</v>
      </c>
    </row>
    <row r="188" spans="2:65" s="1" customFormat="1" ht="24.15" customHeight="1">
      <c r="B188" s="31"/>
      <c r="C188" s="132" t="s">
        <v>618</v>
      </c>
      <c r="D188" s="132" t="s">
        <v>130</v>
      </c>
      <c r="E188" s="133" t="s">
        <v>619</v>
      </c>
      <c r="F188" s="134" t="s">
        <v>620</v>
      </c>
      <c r="G188" s="135" t="s">
        <v>141</v>
      </c>
      <c r="H188" s="136">
        <v>320</v>
      </c>
      <c r="I188" s="137"/>
      <c r="J188" s="138">
        <f t="shared" si="20"/>
        <v>0</v>
      </c>
      <c r="K188" s="139"/>
      <c r="L188" s="31"/>
      <c r="M188" s="140" t="s">
        <v>1</v>
      </c>
      <c r="N188" s="141" t="s">
        <v>38</v>
      </c>
      <c r="P188" s="142">
        <f t="shared" si="21"/>
        <v>0</v>
      </c>
      <c r="Q188" s="142">
        <v>0</v>
      </c>
      <c r="R188" s="142">
        <f t="shared" si="22"/>
        <v>0</v>
      </c>
      <c r="S188" s="142">
        <v>0</v>
      </c>
      <c r="T188" s="143">
        <f t="shared" si="23"/>
        <v>0</v>
      </c>
      <c r="AR188" s="144" t="s">
        <v>281</v>
      </c>
      <c r="AT188" s="144" t="s">
        <v>130</v>
      </c>
      <c r="AU188" s="144" t="s">
        <v>128</v>
      </c>
      <c r="AY188" s="16" t="s">
        <v>127</v>
      </c>
      <c r="BE188" s="145">
        <f t="shared" si="24"/>
        <v>0</v>
      </c>
      <c r="BF188" s="145">
        <f t="shared" si="25"/>
        <v>0</v>
      </c>
      <c r="BG188" s="145">
        <f t="shared" si="26"/>
        <v>0</v>
      </c>
      <c r="BH188" s="145">
        <f t="shared" si="27"/>
        <v>0</v>
      </c>
      <c r="BI188" s="145">
        <f t="shared" si="28"/>
        <v>0</v>
      </c>
      <c r="BJ188" s="16" t="s">
        <v>81</v>
      </c>
      <c r="BK188" s="145">
        <f t="shared" si="29"/>
        <v>0</v>
      </c>
      <c r="BL188" s="16" t="s">
        <v>281</v>
      </c>
      <c r="BM188" s="144" t="s">
        <v>621</v>
      </c>
    </row>
    <row r="189" spans="2:65" s="11" customFormat="1" ht="20.85" customHeight="1">
      <c r="B189" s="120"/>
      <c r="D189" s="121" t="s">
        <v>72</v>
      </c>
      <c r="E189" s="130" t="s">
        <v>622</v>
      </c>
      <c r="F189" s="130" t="s">
        <v>623</v>
      </c>
      <c r="I189" s="123"/>
      <c r="J189" s="131">
        <f>BK189</f>
        <v>0</v>
      </c>
      <c r="L189" s="120"/>
      <c r="M189" s="125"/>
      <c r="P189" s="126">
        <f>SUM(P190:P253)</f>
        <v>0</v>
      </c>
      <c r="R189" s="126">
        <f>SUM(R190:R253)</f>
        <v>0</v>
      </c>
      <c r="T189" s="127">
        <f>SUM(T190:T253)</f>
        <v>7.7519999999999992E-2</v>
      </c>
      <c r="AR189" s="121" t="s">
        <v>83</v>
      </c>
      <c r="AT189" s="128" t="s">
        <v>72</v>
      </c>
      <c r="AU189" s="128" t="s">
        <v>83</v>
      </c>
      <c r="AY189" s="121" t="s">
        <v>127</v>
      </c>
      <c r="BK189" s="129">
        <f>SUM(BK190:BK253)</f>
        <v>0</v>
      </c>
    </row>
    <row r="190" spans="2:65" s="1" customFormat="1" ht="24.15" customHeight="1">
      <c r="B190" s="31"/>
      <c r="C190" s="132" t="s">
        <v>624</v>
      </c>
      <c r="D190" s="132" t="s">
        <v>130</v>
      </c>
      <c r="E190" s="133" t="s">
        <v>625</v>
      </c>
      <c r="F190" s="134" t="s">
        <v>626</v>
      </c>
      <c r="G190" s="135" t="s">
        <v>141</v>
      </c>
      <c r="H190" s="136">
        <v>79</v>
      </c>
      <c r="I190" s="137"/>
      <c r="J190" s="138">
        <f t="shared" ref="J190:J221" si="30">ROUND(I190*H190,2)</f>
        <v>0</v>
      </c>
      <c r="K190" s="139"/>
      <c r="L190" s="31"/>
      <c r="M190" s="140" t="s">
        <v>1</v>
      </c>
      <c r="N190" s="141" t="s">
        <v>38</v>
      </c>
      <c r="P190" s="142">
        <f t="shared" ref="P190:P221" si="31">O190*H190</f>
        <v>0</v>
      </c>
      <c r="Q190" s="142">
        <v>0</v>
      </c>
      <c r="R190" s="142">
        <f t="shared" ref="R190:R221" si="32">Q190*H190</f>
        <v>0</v>
      </c>
      <c r="S190" s="142">
        <v>0</v>
      </c>
      <c r="T190" s="143">
        <f t="shared" ref="T190:T221" si="33">S190*H190</f>
        <v>0</v>
      </c>
      <c r="AR190" s="144" t="s">
        <v>281</v>
      </c>
      <c r="AT190" s="144" t="s">
        <v>130</v>
      </c>
      <c r="AU190" s="144" t="s">
        <v>128</v>
      </c>
      <c r="AY190" s="16" t="s">
        <v>127</v>
      </c>
      <c r="BE190" s="145">
        <f t="shared" ref="BE190:BE221" si="34">IF(N190="základní",J190,0)</f>
        <v>0</v>
      </c>
      <c r="BF190" s="145">
        <f t="shared" ref="BF190:BF221" si="35">IF(N190="snížená",J190,0)</f>
        <v>0</v>
      </c>
      <c r="BG190" s="145">
        <f t="shared" ref="BG190:BG221" si="36">IF(N190="zákl. přenesená",J190,0)</f>
        <v>0</v>
      </c>
      <c r="BH190" s="145">
        <f t="shared" ref="BH190:BH221" si="37">IF(N190="sníž. přenesená",J190,0)</f>
        <v>0</v>
      </c>
      <c r="BI190" s="145">
        <f t="shared" ref="BI190:BI221" si="38">IF(N190="nulová",J190,0)</f>
        <v>0</v>
      </c>
      <c r="BJ190" s="16" t="s">
        <v>81</v>
      </c>
      <c r="BK190" s="145">
        <f t="shared" ref="BK190:BK221" si="39">ROUND(I190*H190,2)</f>
        <v>0</v>
      </c>
      <c r="BL190" s="16" t="s">
        <v>281</v>
      </c>
      <c r="BM190" s="144" t="s">
        <v>627</v>
      </c>
    </row>
    <row r="191" spans="2:65" s="1" customFormat="1" ht="24.15" customHeight="1">
      <c r="B191" s="31"/>
      <c r="C191" s="173" t="s">
        <v>163</v>
      </c>
      <c r="D191" s="173" t="s">
        <v>423</v>
      </c>
      <c r="E191" s="174" t="s">
        <v>628</v>
      </c>
      <c r="F191" s="175" t="s">
        <v>629</v>
      </c>
      <c r="G191" s="176" t="s">
        <v>141</v>
      </c>
      <c r="H191" s="177">
        <v>33</v>
      </c>
      <c r="I191" s="178"/>
      <c r="J191" s="179">
        <f t="shared" si="30"/>
        <v>0</v>
      </c>
      <c r="K191" s="180"/>
      <c r="L191" s="181"/>
      <c r="M191" s="182" t="s">
        <v>1</v>
      </c>
      <c r="N191" s="183" t="s">
        <v>38</v>
      </c>
      <c r="P191" s="142">
        <f t="shared" si="31"/>
        <v>0</v>
      </c>
      <c r="Q191" s="142">
        <v>0</v>
      </c>
      <c r="R191" s="142">
        <f t="shared" si="32"/>
        <v>0</v>
      </c>
      <c r="S191" s="142">
        <v>0</v>
      </c>
      <c r="T191" s="143">
        <f t="shared" si="33"/>
        <v>0</v>
      </c>
      <c r="AR191" s="144" t="s">
        <v>379</v>
      </c>
      <c r="AT191" s="144" t="s">
        <v>423</v>
      </c>
      <c r="AU191" s="144" t="s">
        <v>128</v>
      </c>
      <c r="AY191" s="16" t="s">
        <v>127</v>
      </c>
      <c r="BE191" s="145">
        <f t="shared" si="34"/>
        <v>0</v>
      </c>
      <c r="BF191" s="145">
        <f t="shared" si="35"/>
        <v>0</v>
      </c>
      <c r="BG191" s="145">
        <f t="shared" si="36"/>
        <v>0</v>
      </c>
      <c r="BH191" s="145">
        <f t="shared" si="37"/>
        <v>0</v>
      </c>
      <c r="BI191" s="145">
        <f t="shared" si="38"/>
        <v>0</v>
      </c>
      <c r="BJ191" s="16" t="s">
        <v>81</v>
      </c>
      <c r="BK191" s="145">
        <f t="shared" si="39"/>
        <v>0</v>
      </c>
      <c r="BL191" s="16" t="s">
        <v>281</v>
      </c>
      <c r="BM191" s="144" t="s">
        <v>630</v>
      </c>
    </row>
    <row r="192" spans="2:65" s="1" customFormat="1" ht="33" customHeight="1">
      <c r="B192" s="31"/>
      <c r="C192" s="173" t="s">
        <v>256</v>
      </c>
      <c r="D192" s="173" t="s">
        <v>423</v>
      </c>
      <c r="E192" s="174" t="s">
        <v>631</v>
      </c>
      <c r="F192" s="175" t="s">
        <v>632</v>
      </c>
      <c r="G192" s="176" t="s">
        <v>141</v>
      </c>
      <c r="H192" s="177">
        <v>2</v>
      </c>
      <c r="I192" s="178"/>
      <c r="J192" s="179">
        <f t="shared" si="30"/>
        <v>0</v>
      </c>
      <c r="K192" s="180"/>
      <c r="L192" s="181"/>
      <c r="M192" s="182" t="s">
        <v>1</v>
      </c>
      <c r="N192" s="183" t="s">
        <v>38</v>
      </c>
      <c r="P192" s="142">
        <f t="shared" si="31"/>
        <v>0</v>
      </c>
      <c r="Q192" s="142">
        <v>0</v>
      </c>
      <c r="R192" s="142">
        <f t="shared" si="32"/>
        <v>0</v>
      </c>
      <c r="S192" s="142">
        <v>0</v>
      </c>
      <c r="T192" s="143">
        <f t="shared" si="33"/>
        <v>0</v>
      </c>
      <c r="AR192" s="144" t="s">
        <v>379</v>
      </c>
      <c r="AT192" s="144" t="s">
        <v>423</v>
      </c>
      <c r="AU192" s="144" t="s">
        <v>128</v>
      </c>
      <c r="AY192" s="16" t="s">
        <v>127</v>
      </c>
      <c r="BE192" s="145">
        <f t="shared" si="34"/>
        <v>0</v>
      </c>
      <c r="BF192" s="145">
        <f t="shared" si="35"/>
        <v>0</v>
      </c>
      <c r="BG192" s="145">
        <f t="shared" si="36"/>
        <v>0</v>
      </c>
      <c r="BH192" s="145">
        <f t="shared" si="37"/>
        <v>0</v>
      </c>
      <c r="BI192" s="145">
        <f t="shared" si="38"/>
        <v>0</v>
      </c>
      <c r="BJ192" s="16" t="s">
        <v>81</v>
      </c>
      <c r="BK192" s="145">
        <f t="shared" si="39"/>
        <v>0</v>
      </c>
      <c r="BL192" s="16" t="s">
        <v>281</v>
      </c>
      <c r="BM192" s="144" t="s">
        <v>633</v>
      </c>
    </row>
    <row r="193" spans="2:65" s="1" customFormat="1" ht="33" customHeight="1">
      <c r="B193" s="31"/>
      <c r="C193" s="173" t="s">
        <v>634</v>
      </c>
      <c r="D193" s="173" t="s">
        <v>423</v>
      </c>
      <c r="E193" s="174" t="s">
        <v>635</v>
      </c>
      <c r="F193" s="175" t="s">
        <v>636</v>
      </c>
      <c r="G193" s="176" t="s">
        <v>141</v>
      </c>
      <c r="H193" s="177">
        <v>8</v>
      </c>
      <c r="I193" s="178"/>
      <c r="J193" s="179">
        <f t="shared" si="30"/>
        <v>0</v>
      </c>
      <c r="K193" s="180"/>
      <c r="L193" s="181"/>
      <c r="M193" s="182" t="s">
        <v>1</v>
      </c>
      <c r="N193" s="183" t="s">
        <v>38</v>
      </c>
      <c r="P193" s="142">
        <f t="shared" si="31"/>
        <v>0</v>
      </c>
      <c r="Q193" s="142">
        <v>0</v>
      </c>
      <c r="R193" s="142">
        <f t="shared" si="32"/>
        <v>0</v>
      </c>
      <c r="S193" s="142">
        <v>0</v>
      </c>
      <c r="T193" s="143">
        <f t="shared" si="33"/>
        <v>0</v>
      </c>
      <c r="AR193" s="144" t="s">
        <v>379</v>
      </c>
      <c r="AT193" s="144" t="s">
        <v>423</v>
      </c>
      <c r="AU193" s="144" t="s">
        <v>128</v>
      </c>
      <c r="AY193" s="16" t="s">
        <v>127</v>
      </c>
      <c r="BE193" s="145">
        <f t="shared" si="34"/>
        <v>0</v>
      </c>
      <c r="BF193" s="145">
        <f t="shared" si="35"/>
        <v>0</v>
      </c>
      <c r="BG193" s="145">
        <f t="shared" si="36"/>
        <v>0</v>
      </c>
      <c r="BH193" s="145">
        <f t="shared" si="37"/>
        <v>0</v>
      </c>
      <c r="BI193" s="145">
        <f t="shared" si="38"/>
        <v>0</v>
      </c>
      <c r="BJ193" s="16" t="s">
        <v>81</v>
      </c>
      <c r="BK193" s="145">
        <f t="shared" si="39"/>
        <v>0</v>
      </c>
      <c r="BL193" s="16" t="s">
        <v>281</v>
      </c>
      <c r="BM193" s="144" t="s">
        <v>637</v>
      </c>
    </row>
    <row r="194" spans="2:65" s="1" customFormat="1" ht="37.950000000000003" customHeight="1">
      <c r="B194" s="31"/>
      <c r="C194" s="173" t="s">
        <v>638</v>
      </c>
      <c r="D194" s="173" t="s">
        <v>423</v>
      </c>
      <c r="E194" s="174" t="s">
        <v>639</v>
      </c>
      <c r="F194" s="175" t="s">
        <v>640</v>
      </c>
      <c r="G194" s="176" t="s">
        <v>141</v>
      </c>
      <c r="H194" s="177">
        <v>36</v>
      </c>
      <c r="I194" s="178"/>
      <c r="J194" s="179">
        <f t="shared" si="30"/>
        <v>0</v>
      </c>
      <c r="K194" s="180"/>
      <c r="L194" s="181"/>
      <c r="M194" s="182" t="s">
        <v>1</v>
      </c>
      <c r="N194" s="183" t="s">
        <v>38</v>
      </c>
      <c r="P194" s="142">
        <f t="shared" si="31"/>
        <v>0</v>
      </c>
      <c r="Q194" s="142">
        <v>0</v>
      </c>
      <c r="R194" s="142">
        <f t="shared" si="32"/>
        <v>0</v>
      </c>
      <c r="S194" s="142">
        <v>0</v>
      </c>
      <c r="T194" s="143">
        <f t="shared" si="33"/>
        <v>0</v>
      </c>
      <c r="AR194" s="144" t="s">
        <v>379</v>
      </c>
      <c r="AT194" s="144" t="s">
        <v>423</v>
      </c>
      <c r="AU194" s="144" t="s">
        <v>128</v>
      </c>
      <c r="AY194" s="16" t="s">
        <v>127</v>
      </c>
      <c r="BE194" s="145">
        <f t="shared" si="34"/>
        <v>0</v>
      </c>
      <c r="BF194" s="145">
        <f t="shared" si="35"/>
        <v>0</v>
      </c>
      <c r="BG194" s="145">
        <f t="shared" si="36"/>
        <v>0</v>
      </c>
      <c r="BH194" s="145">
        <f t="shared" si="37"/>
        <v>0</v>
      </c>
      <c r="BI194" s="145">
        <f t="shared" si="38"/>
        <v>0</v>
      </c>
      <c r="BJ194" s="16" t="s">
        <v>81</v>
      </c>
      <c r="BK194" s="145">
        <f t="shared" si="39"/>
        <v>0</v>
      </c>
      <c r="BL194" s="16" t="s">
        <v>281</v>
      </c>
      <c r="BM194" s="144" t="s">
        <v>641</v>
      </c>
    </row>
    <row r="195" spans="2:65" s="1" customFormat="1" ht="33" customHeight="1">
      <c r="B195" s="31"/>
      <c r="C195" s="132" t="s">
        <v>642</v>
      </c>
      <c r="D195" s="132" t="s">
        <v>130</v>
      </c>
      <c r="E195" s="133" t="s">
        <v>643</v>
      </c>
      <c r="F195" s="134" t="s">
        <v>644</v>
      </c>
      <c r="G195" s="135" t="s">
        <v>141</v>
      </c>
      <c r="H195" s="136">
        <v>51</v>
      </c>
      <c r="I195" s="137"/>
      <c r="J195" s="138">
        <f t="shared" si="30"/>
        <v>0</v>
      </c>
      <c r="K195" s="139"/>
      <c r="L195" s="31"/>
      <c r="M195" s="140" t="s">
        <v>1</v>
      </c>
      <c r="N195" s="141" t="s">
        <v>38</v>
      </c>
      <c r="P195" s="142">
        <f t="shared" si="31"/>
        <v>0</v>
      </c>
      <c r="Q195" s="142">
        <v>0</v>
      </c>
      <c r="R195" s="142">
        <f t="shared" si="32"/>
        <v>0</v>
      </c>
      <c r="S195" s="142">
        <v>0</v>
      </c>
      <c r="T195" s="143">
        <f t="shared" si="33"/>
        <v>0</v>
      </c>
      <c r="AR195" s="144" t="s">
        <v>281</v>
      </c>
      <c r="AT195" s="144" t="s">
        <v>130</v>
      </c>
      <c r="AU195" s="144" t="s">
        <v>128</v>
      </c>
      <c r="AY195" s="16" t="s">
        <v>127</v>
      </c>
      <c r="BE195" s="145">
        <f t="shared" si="34"/>
        <v>0</v>
      </c>
      <c r="BF195" s="145">
        <f t="shared" si="35"/>
        <v>0</v>
      </c>
      <c r="BG195" s="145">
        <f t="shared" si="36"/>
        <v>0</v>
      </c>
      <c r="BH195" s="145">
        <f t="shared" si="37"/>
        <v>0</v>
      </c>
      <c r="BI195" s="145">
        <f t="shared" si="38"/>
        <v>0</v>
      </c>
      <c r="BJ195" s="16" t="s">
        <v>81</v>
      </c>
      <c r="BK195" s="145">
        <f t="shared" si="39"/>
        <v>0</v>
      </c>
      <c r="BL195" s="16" t="s">
        <v>281</v>
      </c>
      <c r="BM195" s="144" t="s">
        <v>645</v>
      </c>
    </row>
    <row r="196" spans="2:65" s="1" customFormat="1" ht="37.950000000000003" customHeight="1">
      <c r="B196" s="31"/>
      <c r="C196" s="173" t="s">
        <v>646</v>
      </c>
      <c r="D196" s="173" t="s">
        <v>423</v>
      </c>
      <c r="E196" s="174" t="s">
        <v>647</v>
      </c>
      <c r="F196" s="175" t="s">
        <v>648</v>
      </c>
      <c r="G196" s="176" t="s">
        <v>141</v>
      </c>
      <c r="H196" s="177">
        <v>51</v>
      </c>
      <c r="I196" s="178"/>
      <c r="J196" s="179">
        <f t="shared" si="30"/>
        <v>0</v>
      </c>
      <c r="K196" s="180"/>
      <c r="L196" s="181"/>
      <c r="M196" s="182" t="s">
        <v>1</v>
      </c>
      <c r="N196" s="183" t="s">
        <v>38</v>
      </c>
      <c r="P196" s="142">
        <f t="shared" si="31"/>
        <v>0</v>
      </c>
      <c r="Q196" s="142">
        <v>0</v>
      </c>
      <c r="R196" s="142">
        <f t="shared" si="32"/>
        <v>0</v>
      </c>
      <c r="S196" s="142">
        <v>0</v>
      </c>
      <c r="T196" s="143">
        <f t="shared" si="33"/>
        <v>0</v>
      </c>
      <c r="AR196" s="144" t="s">
        <v>379</v>
      </c>
      <c r="AT196" s="144" t="s">
        <v>423</v>
      </c>
      <c r="AU196" s="144" t="s">
        <v>128</v>
      </c>
      <c r="AY196" s="16" t="s">
        <v>127</v>
      </c>
      <c r="BE196" s="145">
        <f t="shared" si="34"/>
        <v>0</v>
      </c>
      <c r="BF196" s="145">
        <f t="shared" si="35"/>
        <v>0</v>
      </c>
      <c r="BG196" s="145">
        <f t="shared" si="36"/>
        <v>0</v>
      </c>
      <c r="BH196" s="145">
        <f t="shared" si="37"/>
        <v>0</v>
      </c>
      <c r="BI196" s="145">
        <f t="shared" si="38"/>
        <v>0</v>
      </c>
      <c r="BJ196" s="16" t="s">
        <v>81</v>
      </c>
      <c r="BK196" s="145">
        <f t="shared" si="39"/>
        <v>0</v>
      </c>
      <c r="BL196" s="16" t="s">
        <v>281</v>
      </c>
      <c r="BM196" s="144" t="s">
        <v>649</v>
      </c>
    </row>
    <row r="197" spans="2:65" s="1" customFormat="1" ht="33" customHeight="1">
      <c r="B197" s="31"/>
      <c r="C197" s="132" t="s">
        <v>650</v>
      </c>
      <c r="D197" s="132" t="s">
        <v>130</v>
      </c>
      <c r="E197" s="133" t="s">
        <v>651</v>
      </c>
      <c r="F197" s="134" t="s">
        <v>652</v>
      </c>
      <c r="G197" s="135" t="s">
        <v>141</v>
      </c>
      <c r="H197" s="136">
        <v>13</v>
      </c>
      <c r="I197" s="137"/>
      <c r="J197" s="138">
        <f t="shared" si="30"/>
        <v>0</v>
      </c>
      <c r="K197" s="139"/>
      <c r="L197" s="31"/>
      <c r="M197" s="140" t="s">
        <v>1</v>
      </c>
      <c r="N197" s="141" t="s">
        <v>38</v>
      </c>
      <c r="P197" s="142">
        <f t="shared" si="31"/>
        <v>0</v>
      </c>
      <c r="Q197" s="142">
        <v>0</v>
      </c>
      <c r="R197" s="142">
        <f t="shared" si="32"/>
        <v>0</v>
      </c>
      <c r="S197" s="142">
        <v>0</v>
      </c>
      <c r="T197" s="143">
        <f t="shared" si="33"/>
        <v>0</v>
      </c>
      <c r="AR197" s="144" t="s">
        <v>281</v>
      </c>
      <c r="AT197" s="144" t="s">
        <v>130</v>
      </c>
      <c r="AU197" s="144" t="s">
        <v>128</v>
      </c>
      <c r="AY197" s="16" t="s">
        <v>127</v>
      </c>
      <c r="BE197" s="145">
        <f t="shared" si="34"/>
        <v>0</v>
      </c>
      <c r="BF197" s="145">
        <f t="shared" si="35"/>
        <v>0</v>
      </c>
      <c r="BG197" s="145">
        <f t="shared" si="36"/>
        <v>0</v>
      </c>
      <c r="BH197" s="145">
        <f t="shared" si="37"/>
        <v>0</v>
      </c>
      <c r="BI197" s="145">
        <f t="shared" si="38"/>
        <v>0</v>
      </c>
      <c r="BJ197" s="16" t="s">
        <v>81</v>
      </c>
      <c r="BK197" s="145">
        <f t="shared" si="39"/>
        <v>0</v>
      </c>
      <c r="BL197" s="16" t="s">
        <v>281</v>
      </c>
      <c r="BM197" s="144" t="s">
        <v>653</v>
      </c>
    </row>
    <row r="198" spans="2:65" s="1" customFormat="1" ht="33" customHeight="1">
      <c r="B198" s="31"/>
      <c r="C198" s="173" t="s">
        <v>654</v>
      </c>
      <c r="D198" s="173" t="s">
        <v>423</v>
      </c>
      <c r="E198" s="174" t="s">
        <v>655</v>
      </c>
      <c r="F198" s="175" t="s">
        <v>656</v>
      </c>
      <c r="G198" s="176" t="s">
        <v>141</v>
      </c>
      <c r="H198" s="177">
        <v>13</v>
      </c>
      <c r="I198" s="178"/>
      <c r="J198" s="179">
        <f t="shared" si="30"/>
        <v>0</v>
      </c>
      <c r="K198" s="180"/>
      <c r="L198" s="181"/>
      <c r="M198" s="182" t="s">
        <v>1</v>
      </c>
      <c r="N198" s="183" t="s">
        <v>38</v>
      </c>
      <c r="P198" s="142">
        <f t="shared" si="31"/>
        <v>0</v>
      </c>
      <c r="Q198" s="142">
        <v>0</v>
      </c>
      <c r="R198" s="142">
        <f t="shared" si="32"/>
        <v>0</v>
      </c>
      <c r="S198" s="142">
        <v>0</v>
      </c>
      <c r="T198" s="143">
        <f t="shared" si="33"/>
        <v>0</v>
      </c>
      <c r="AR198" s="144" t="s">
        <v>379</v>
      </c>
      <c r="AT198" s="144" t="s">
        <v>423</v>
      </c>
      <c r="AU198" s="144" t="s">
        <v>128</v>
      </c>
      <c r="AY198" s="16" t="s">
        <v>127</v>
      </c>
      <c r="BE198" s="145">
        <f t="shared" si="34"/>
        <v>0</v>
      </c>
      <c r="BF198" s="145">
        <f t="shared" si="35"/>
        <v>0</v>
      </c>
      <c r="BG198" s="145">
        <f t="shared" si="36"/>
        <v>0</v>
      </c>
      <c r="BH198" s="145">
        <f t="shared" si="37"/>
        <v>0</v>
      </c>
      <c r="BI198" s="145">
        <f t="shared" si="38"/>
        <v>0</v>
      </c>
      <c r="BJ198" s="16" t="s">
        <v>81</v>
      </c>
      <c r="BK198" s="145">
        <f t="shared" si="39"/>
        <v>0</v>
      </c>
      <c r="BL198" s="16" t="s">
        <v>281</v>
      </c>
      <c r="BM198" s="144" t="s">
        <v>657</v>
      </c>
    </row>
    <row r="199" spans="2:65" s="1" customFormat="1" ht="33" customHeight="1">
      <c r="B199" s="31"/>
      <c r="C199" s="132" t="s">
        <v>658</v>
      </c>
      <c r="D199" s="132" t="s">
        <v>130</v>
      </c>
      <c r="E199" s="133" t="s">
        <v>659</v>
      </c>
      <c r="F199" s="134" t="s">
        <v>660</v>
      </c>
      <c r="G199" s="135" t="s">
        <v>141</v>
      </c>
      <c r="H199" s="136">
        <v>1</v>
      </c>
      <c r="I199" s="137"/>
      <c r="J199" s="138">
        <f t="shared" si="30"/>
        <v>0</v>
      </c>
      <c r="K199" s="139"/>
      <c r="L199" s="31"/>
      <c r="M199" s="140" t="s">
        <v>1</v>
      </c>
      <c r="N199" s="141" t="s">
        <v>38</v>
      </c>
      <c r="P199" s="142">
        <f t="shared" si="31"/>
        <v>0</v>
      </c>
      <c r="Q199" s="142">
        <v>0</v>
      </c>
      <c r="R199" s="142">
        <f t="shared" si="32"/>
        <v>0</v>
      </c>
      <c r="S199" s="142">
        <v>0</v>
      </c>
      <c r="T199" s="143">
        <f t="shared" si="33"/>
        <v>0</v>
      </c>
      <c r="AR199" s="144" t="s">
        <v>281</v>
      </c>
      <c r="AT199" s="144" t="s">
        <v>130</v>
      </c>
      <c r="AU199" s="144" t="s">
        <v>128</v>
      </c>
      <c r="AY199" s="16" t="s">
        <v>127</v>
      </c>
      <c r="BE199" s="145">
        <f t="shared" si="34"/>
        <v>0</v>
      </c>
      <c r="BF199" s="145">
        <f t="shared" si="35"/>
        <v>0</v>
      </c>
      <c r="BG199" s="145">
        <f t="shared" si="36"/>
        <v>0</v>
      </c>
      <c r="BH199" s="145">
        <f t="shared" si="37"/>
        <v>0</v>
      </c>
      <c r="BI199" s="145">
        <f t="shared" si="38"/>
        <v>0</v>
      </c>
      <c r="BJ199" s="16" t="s">
        <v>81</v>
      </c>
      <c r="BK199" s="145">
        <f t="shared" si="39"/>
        <v>0</v>
      </c>
      <c r="BL199" s="16" t="s">
        <v>281</v>
      </c>
      <c r="BM199" s="144" t="s">
        <v>661</v>
      </c>
    </row>
    <row r="200" spans="2:65" s="1" customFormat="1" ht="24.15" customHeight="1">
      <c r="B200" s="31"/>
      <c r="C200" s="173" t="s">
        <v>662</v>
      </c>
      <c r="D200" s="173" t="s">
        <v>423</v>
      </c>
      <c r="E200" s="174" t="s">
        <v>663</v>
      </c>
      <c r="F200" s="175" t="s">
        <v>664</v>
      </c>
      <c r="G200" s="176" t="s">
        <v>141</v>
      </c>
      <c r="H200" s="177">
        <v>1</v>
      </c>
      <c r="I200" s="178"/>
      <c r="J200" s="179">
        <f t="shared" si="30"/>
        <v>0</v>
      </c>
      <c r="K200" s="180"/>
      <c r="L200" s="181"/>
      <c r="M200" s="182" t="s">
        <v>1</v>
      </c>
      <c r="N200" s="183" t="s">
        <v>38</v>
      </c>
      <c r="P200" s="142">
        <f t="shared" si="31"/>
        <v>0</v>
      </c>
      <c r="Q200" s="142">
        <v>0</v>
      </c>
      <c r="R200" s="142">
        <f t="shared" si="32"/>
        <v>0</v>
      </c>
      <c r="S200" s="142">
        <v>0</v>
      </c>
      <c r="T200" s="143">
        <f t="shared" si="33"/>
        <v>0</v>
      </c>
      <c r="AR200" s="144" t="s">
        <v>379</v>
      </c>
      <c r="AT200" s="144" t="s">
        <v>423</v>
      </c>
      <c r="AU200" s="144" t="s">
        <v>128</v>
      </c>
      <c r="AY200" s="16" t="s">
        <v>127</v>
      </c>
      <c r="BE200" s="145">
        <f t="shared" si="34"/>
        <v>0</v>
      </c>
      <c r="BF200" s="145">
        <f t="shared" si="35"/>
        <v>0</v>
      </c>
      <c r="BG200" s="145">
        <f t="shared" si="36"/>
        <v>0</v>
      </c>
      <c r="BH200" s="145">
        <f t="shared" si="37"/>
        <v>0</v>
      </c>
      <c r="BI200" s="145">
        <f t="shared" si="38"/>
        <v>0</v>
      </c>
      <c r="BJ200" s="16" t="s">
        <v>81</v>
      </c>
      <c r="BK200" s="145">
        <f t="shared" si="39"/>
        <v>0</v>
      </c>
      <c r="BL200" s="16" t="s">
        <v>281</v>
      </c>
      <c r="BM200" s="144" t="s">
        <v>665</v>
      </c>
    </row>
    <row r="201" spans="2:65" s="1" customFormat="1" ht="33" customHeight="1">
      <c r="B201" s="31"/>
      <c r="C201" s="132" t="s">
        <v>666</v>
      </c>
      <c r="D201" s="132" t="s">
        <v>130</v>
      </c>
      <c r="E201" s="133" t="s">
        <v>667</v>
      </c>
      <c r="F201" s="134" t="s">
        <v>668</v>
      </c>
      <c r="G201" s="135" t="s">
        <v>141</v>
      </c>
      <c r="H201" s="136">
        <v>2</v>
      </c>
      <c r="I201" s="137"/>
      <c r="J201" s="138">
        <f t="shared" si="30"/>
        <v>0</v>
      </c>
      <c r="K201" s="139"/>
      <c r="L201" s="31"/>
      <c r="M201" s="140" t="s">
        <v>1</v>
      </c>
      <c r="N201" s="141" t="s">
        <v>38</v>
      </c>
      <c r="P201" s="142">
        <f t="shared" si="31"/>
        <v>0</v>
      </c>
      <c r="Q201" s="142">
        <v>0</v>
      </c>
      <c r="R201" s="142">
        <f t="shared" si="32"/>
        <v>0</v>
      </c>
      <c r="S201" s="142">
        <v>0</v>
      </c>
      <c r="T201" s="143">
        <f t="shared" si="33"/>
        <v>0</v>
      </c>
      <c r="AR201" s="144" t="s">
        <v>281</v>
      </c>
      <c r="AT201" s="144" t="s">
        <v>130</v>
      </c>
      <c r="AU201" s="144" t="s">
        <v>128</v>
      </c>
      <c r="AY201" s="16" t="s">
        <v>127</v>
      </c>
      <c r="BE201" s="145">
        <f t="shared" si="34"/>
        <v>0</v>
      </c>
      <c r="BF201" s="145">
        <f t="shared" si="35"/>
        <v>0</v>
      </c>
      <c r="BG201" s="145">
        <f t="shared" si="36"/>
        <v>0</v>
      </c>
      <c r="BH201" s="145">
        <f t="shared" si="37"/>
        <v>0</v>
      </c>
      <c r="BI201" s="145">
        <f t="shared" si="38"/>
        <v>0</v>
      </c>
      <c r="BJ201" s="16" t="s">
        <v>81</v>
      </c>
      <c r="BK201" s="145">
        <f t="shared" si="39"/>
        <v>0</v>
      </c>
      <c r="BL201" s="16" t="s">
        <v>281</v>
      </c>
      <c r="BM201" s="144" t="s">
        <v>669</v>
      </c>
    </row>
    <row r="202" spans="2:65" s="1" customFormat="1" ht="16.5" customHeight="1">
      <c r="B202" s="31"/>
      <c r="C202" s="173" t="s">
        <v>670</v>
      </c>
      <c r="D202" s="173" t="s">
        <v>423</v>
      </c>
      <c r="E202" s="174" t="s">
        <v>671</v>
      </c>
      <c r="F202" s="175" t="s">
        <v>672</v>
      </c>
      <c r="G202" s="176" t="s">
        <v>141</v>
      </c>
      <c r="H202" s="177">
        <v>2</v>
      </c>
      <c r="I202" s="178"/>
      <c r="J202" s="179">
        <f t="shared" si="30"/>
        <v>0</v>
      </c>
      <c r="K202" s="180"/>
      <c r="L202" s="181"/>
      <c r="M202" s="182" t="s">
        <v>1</v>
      </c>
      <c r="N202" s="183" t="s">
        <v>38</v>
      </c>
      <c r="P202" s="142">
        <f t="shared" si="31"/>
        <v>0</v>
      </c>
      <c r="Q202" s="142">
        <v>0</v>
      </c>
      <c r="R202" s="142">
        <f t="shared" si="32"/>
        <v>0</v>
      </c>
      <c r="S202" s="142">
        <v>0</v>
      </c>
      <c r="T202" s="143">
        <f t="shared" si="33"/>
        <v>0</v>
      </c>
      <c r="AR202" s="144" t="s">
        <v>379</v>
      </c>
      <c r="AT202" s="144" t="s">
        <v>423</v>
      </c>
      <c r="AU202" s="144" t="s">
        <v>128</v>
      </c>
      <c r="AY202" s="16" t="s">
        <v>127</v>
      </c>
      <c r="BE202" s="145">
        <f t="shared" si="34"/>
        <v>0</v>
      </c>
      <c r="BF202" s="145">
        <f t="shared" si="35"/>
        <v>0</v>
      </c>
      <c r="BG202" s="145">
        <f t="shared" si="36"/>
        <v>0</v>
      </c>
      <c r="BH202" s="145">
        <f t="shared" si="37"/>
        <v>0</v>
      </c>
      <c r="BI202" s="145">
        <f t="shared" si="38"/>
        <v>0</v>
      </c>
      <c r="BJ202" s="16" t="s">
        <v>81</v>
      </c>
      <c r="BK202" s="145">
        <f t="shared" si="39"/>
        <v>0</v>
      </c>
      <c r="BL202" s="16" t="s">
        <v>281</v>
      </c>
      <c r="BM202" s="144" t="s">
        <v>673</v>
      </c>
    </row>
    <row r="203" spans="2:65" s="1" customFormat="1" ht="33" customHeight="1">
      <c r="B203" s="31"/>
      <c r="C203" s="132" t="s">
        <v>674</v>
      </c>
      <c r="D203" s="132" t="s">
        <v>130</v>
      </c>
      <c r="E203" s="133" t="s">
        <v>675</v>
      </c>
      <c r="F203" s="134" t="s">
        <v>676</v>
      </c>
      <c r="G203" s="135" t="s">
        <v>141</v>
      </c>
      <c r="H203" s="136">
        <v>1</v>
      </c>
      <c r="I203" s="137"/>
      <c r="J203" s="138">
        <f t="shared" si="30"/>
        <v>0</v>
      </c>
      <c r="K203" s="139"/>
      <c r="L203" s="31"/>
      <c r="M203" s="140" t="s">
        <v>1</v>
      </c>
      <c r="N203" s="141" t="s">
        <v>38</v>
      </c>
      <c r="P203" s="142">
        <f t="shared" si="31"/>
        <v>0</v>
      </c>
      <c r="Q203" s="142">
        <v>0</v>
      </c>
      <c r="R203" s="142">
        <f t="shared" si="32"/>
        <v>0</v>
      </c>
      <c r="S203" s="142">
        <v>0</v>
      </c>
      <c r="T203" s="143">
        <f t="shared" si="33"/>
        <v>0</v>
      </c>
      <c r="AR203" s="144" t="s">
        <v>281</v>
      </c>
      <c r="AT203" s="144" t="s">
        <v>130</v>
      </c>
      <c r="AU203" s="144" t="s">
        <v>128</v>
      </c>
      <c r="AY203" s="16" t="s">
        <v>127</v>
      </c>
      <c r="BE203" s="145">
        <f t="shared" si="34"/>
        <v>0</v>
      </c>
      <c r="BF203" s="145">
        <f t="shared" si="35"/>
        <v>0</v>
      </c>
      <c r="BG203" s="145">
        <f t="shared" si="36"/>
        <v>0</v>
      </c>
      <c r="BH203" s="145">
        <f t="shared" si="37"/>
        <v>0</v>
      </c>
      <c r="BI203" s="145">
        <f t="shared" si="38"/>
        <v>0</v>
      </c>
      <c r="BJ203" s="16" t="s">
        <v>81</v>
      </c>
      <c r="BK203" s="145">
        <f t="shared" si="39"/>
        <v>0</v>
      </c>
      <c r="BL203" s="16" t="s">
        <v>281</v>
      </c>
      <c r="BM203" s="144" t="s">
        <v>677</v>
      </c>
    </row>
    <row r="204" spans="2:65" s="1" customFormat="1" ht="16.5" customHeight="1">
      <c r="B204" s="31"/>
      <c r="C204" s="173" t="s">
        <v>678</v>
      </c>
      <c r="D204" s="173" t="s">
        <v>423</v>
      </c>
      <c r="E204" s="174" t="s">
        <v>679</v>
      </c>
      <c r="F204" s="175" t="s">
        <v>680</v>
      </c>
      <c r="G204" s="176" t="s">
        <v>141</v>
      </c>
      <c r="H204" s="177">
        <v>1</v>
      </c>
      <c r="I204" s="178"/>
      <c r="J204" s="179">
        <f t="shared" si="30"/>
        <v>0</v>
      </c>
      <c r="K204" s="180"/>
      <c r="L204" s="181"/>
      <c r="M204" s="182" t="s">
        <v>1</v>
      </c>
      <c r="N204" s="183" t="s">
        <v>38</v>
      </c>
      <c r="P204" s="142">
        <f t="shared" si="31"/>
        <v>0</v>
      </c>
      <c r="Q204" s="142">
        <v>0</v>
      </c>
      <c r="R204" s="142">
        <f t="shared" si="32"/>
        <v>0</v>
      </c>
      <c r="S204" s="142">
        <v>0</v>
      </c>
      <c r="T204" s="143">
        <f t="shared" si="33"/>
        <v>0</v>
      </c>
      <c r="AR204" s="144" t="s">
        <v>379</v>
      </c>
      <c r="AT204" s="144" t="s">
        <v>423</v>
      </c>
      <c r="AU204" s="144" t="s">
        <v>128</v>
      </c>
      <c r="AY204" s="16" t="s">
        <v>127</v>
      </c>
      <c r="BE204" s="145">
        <f t="shared" si="34"/>
        <v>0</v>
      </c>
      <c r="BF204" s="145">
        <f t="shared" si="35"/>
        <v>0</v>
      </c>
      <c r="BG204" s="145">
        <f t="shared" si="36"/>
        <v>0</v>
      </c>
      <c r="BH204" s="145">
        <f t="shared" si="37"/>
        <v>0</v>
      </c>
      <c r="BI204" s="145">
        <f t="shared" si="38"/>
        <v>0</v>
      </c>
      <c r="BJ204" s="16" t="s">
        <v>81</v>
      </c>
      <c r="BK204" s="145">
        <f t="shared" si="39"/>
        <v>0</v>
      </c>
      <c r="BL204" s="16" t="s">
        <v>281</v>
      </c>
      <c r="BM204" s="144" t="s">
        <v>681</v>
      </c>
    </row>
    <row r="205" spans="2:65" s="1" customFormat="1" ht="16.5" customHeight="1">
      <c r="B205" s="31"/>
      <c r="C205" s="173" t="s">
        <v>682</v>
      </c>
      <c r="D205" s="173" t="s">
        <v>423</v>
      </c>
      <c r="E205" s="174" t="s">
        <v>683</v>
      </c>
      <c r="F205" s="175" t="s">
        <v>684</v>
      </c>
      <c r="G205" s="176" t="s">
        <v>141</v>
      </c>
      <c r="H205" s="177">
        <v>39</v>
      </c>
      <c r="I205" s="178"/>
      <c r="J205" s="179">
        <f t="shared" si="30"/>
        <v>0</v>
      </c>
      <c r="K205" s="180"/>
      <c r="L205" s="181"/>
      <c r="M205" s="182" t="s">
        <v>1</v>
      </c>
      <c r="N205" s="183" t="s">
        <v>38</v>
      </c>
      <c r="P205" s="142">
        <f t="shared" si="31"/>
        <v>0</v>
      </c>
      <c r="Q205" s="142">
        <v>0</v>
      </c>
      <c r="R205" s="142">
        <f t="shared" si="32"/>
        <v>0</v>
      </c>
      <c r="S205" s="142">
        <v>0</v>
      </c>
      <c r="T205" s="143">
        <f t="shared" si="33"/>
        <v>0</v>
      </c>
      <c r="AR205" s="144" t="s">
        <v>379</v>
      </c>
      <c r="AT205" s="144" t="s">
        <v>423</v>
      </c>
      <c r="AU205" s="144" t="s">
        <v>128</v>
      </c>
      <c r="AY205" s="16" t="s">
        <v>127</v>
      </c>
      <c r="BE205" s="145">
        <f t="shared" si="34"/>
        <v>0</v>
      </c>
      <c r="BF205" s="145">
        <f t="shared" si="35"/>
        <v>0</v>
      </c>
      <c r="BG205" s="145">
        <f t="shared" si="36"/>
        <v>0</v>
      </c>
      <c r="BH205" s="145">
        <f t="shared" si="37"/>
        <v>0</v>
      </c>
      <c r="BI205" s="145">
        <f t="shared" si="38"/>
        <v>0</v>
      </c>
      <c r="BJ205" s="16" t="s">
        <v>81</v>
      </c>
      <c r="BK205" s="145">
        <f t="shared" si="39"/>
        <v>0</v>
      </c>
      <c r="BL205" s="16" t="s">
        <v>281</v>
      </c>
      <c r="BM205" s="144" t="s">
        <v>685</v>
      </c>
    </row>
    <row r="206" spans="2:65" s="1" customFormat="1" ht="16.5" customHeight="1">
      <c r="B206" s="31"/>
      <c r="C206" s="173" t="s">
        <v>686</v>
      </c>
      <c r="D206" s="173" t="s">
        <v>423</v>
      </c>
      <c r="E206" s="174" t="s">
        <v>687</v>
      </c>
      <c r="F206" s="175" t="s">
        <v>688</v>
      </c>
      <c r="G206" s="176" t="s">
        <v>141</v>
      </c>
      <c r="H206" s="177">
        <v>9</v>
      </c>
      <c r="I206" s="178"/>
      <c r="J206" s="179">
        <f t="shared" si="30"/>
        <v>0</v>
      </c>
      <c r="K206" s="180"/>
      <c r="L206" s="181"/>
      <c r="M206" s="182" t="s">
        <v>1</v>
      </c>
      <c r="N206" s="183" t="s">
        <v>38</v>
      </c>
      <c r="P206" s="142">
        <f t="shared" si="31"/>
        <v>0</v>
      </c>
      <c r="Q206" s="142">
        <v>0</v>
      </c>
      <c r="R206" s="142">
        <f t="shared" si="32"/>
        <v>0</v>
      </c>
      <c r="S206" s="142">
        <v>0</v>
      </c>
      <c r="T206" s="143">
        <f t="shared" si="33"/>
        <v>0</v>
      </c>
      <c r="AR206" s="144" t="s">
        <v>379</v>
      </c>
      <c r="AT206" s="144" t="s">
        <v>423</v>
      </c>
      <c r="AU206" s="144" t="s">
        <v>128</v>
      </c>
      <c r="AY206" s="16" t="s">
        <v>127</v>
      </c>
      <c r="BE206" s="145">
        <f t="shared" si="34"/>
        <v>0</v>
      </c>
      <c r="BF206" s="145">
        <f t="shared" si="35"/>
        <v>0</v>
      </c>
      <c r="BG206" s="145">
        <f t="shared" si="36"/>
        <v>0</v>
      </c>
      <c r="BH206" s="145">
        <f t="shared" si="37"/>
        <v>0</v>
      </c>
      <c r="BI206" s="145">
        <f t="shared" si="38"/>
        <v>0</v>
      </c>
      <c r="BJ206" s="16" t="s">
        <v>81</v>
      </c>
      <c r="BK206" s="145">
        <f t="shared" si="39"/>
        <v>0</v>
      </c>
      <c r="BL206" s="16" t="s">
        <v>281</v>
      </c>
      <c r="BM206" s="144" t="s">
        <v>689</v>
      </c>
    </row>
    <row r="207" spans="2:65" s="1" customFormat="1" ht="16.5" customHeight="1">
      <c r="B207" s="31"/>
      <c r="C207" s="173" t="s">
        <v>690</v>
      </c>
      <c r="D207" s="173" t="s">
        <v>423</v>
      </c>
      <c r="E207" s="174" t="s">
        <v>691</v>
      </c>
      <c r="F207" s="175" t="s">
        <v>692</v>
      </c>
      <c r="G207" s="176" t="s">
        <v>141</v>
      </c>
      <c r="H207" s="177">
        <v>1</v>
      </c>
      <c r="I207" s="178"/>
      <c r="J207" s="179">
        <f t="shared" si="30"/>
        <v>0</v>
      </c>
      <c r="K207" s="180"/>
      <c r="L207" s="181"/>
      <c r="M207" s="182" t="s">
        <v>1</v>
      </c>
      <c r="N207" s="183" t="s">
        <v>38</v>
      </c>
      <c r="P207" s="142">
        <f t="shared" si="31"/>
        <v>0</v>
      </c>
      <c r="Q207" s="142">
        <v>0</v>
      </c>
      <c r="R207" s="142">
        <f t="shared" si="32"/>
        <v>0</v>
      </c>
      <c r="S207" s="142">
        <v>0</v>
      </c>
      <c r="T207" s="143">
        <f t="shared" si="33"/>
        <v>0</v>
      </c>
      <c r="AR207" s="144" t="s">
        <v>379</v>
      </c>
      <c r="AT207" s="144" t="s">
        <v>423</v>
      </c>
      <c r="AU207" s="144" t="s">
        <v>128</v>
      </c>
      <c r="AY207" s="16" t="s">
        <v>127</v>
      </c>
      <c r="BE207" s="145">
        <f t="shared" si="34"/>
        <v>0</v>
      </c>
      <c r="BF207" s="145">
        <f t="shared" si="35"/>
        <v>0</v>
      </c>
      <c r="BG207" s="145">
        <f t="shared" si="36"/>
        <v>0</v>
      </c>
      <c r="BH207" s="145">
        <f t="shared" si="37"/>
        <v>0</v>
      </c>
      <c r="BI207" s="145">
        <f t="shared" si="38"/>
        <v>0</v>
      </c>
      <c r="BJ207" s="16" t="s">
        <v>81</v>
      </c>
      <c r="BK207" s="145">
        <f t="shared" si="39"/>
        <v>0</v>
      </c>
      <c r="BL207" s="16" t="s">
        <v>281</v>
      </c>
      <c r="BM207" s="144" t="s">
        <v>693</v>
      </c>
    </row>
    <row r="208" spans="2:65" s="1" customFormat="1" ht="16.5" customHeight="1">
      <c r="B208" s="31"/>
      <c r="C208" s="173" t="s">
        <v>694</v>
      </c>
      <c r="D208" s="173" t="s">
        <v>423</v>
      </c>
      <c r="E208" s="174" t="s">
        <v>695</v>
      </c>
      <c r="F208" s="175" t="s">
        <v>696</v>
      </c>
      <c r="G208" s="176" t="s">
        <v>141</v>
      </c>
      <c r="H208" s="177">
        <v>4</v>
      </c>
      <c r="I208" s="178"/>
      <c r="J208" s="179">
        <f t="shared" si="30"/>
        <v>0</v>
      </c>
      <c r="K208" s="180"/>
      <c r="L208" s="181"/>
      <c r="M208" s="182" t="s">
        <v>1</v>
      </c>
      <c r="N208" s="183" t="s">
        <v>38</v>
      </c>
      <c r="P208" s="142">
        <f t="shared" si="31"/>
        <v>0</v>
      </c>
      <c r="Q208" s="142">
        <v>0</v>
      </c>
      <c r="R208" s="142">
        <f t="shared" si="32"/>
        <v>0</v>
      </c>
      <c r="S208" s="142">
        <v>0</v>
      </c>
      <c r="T208" s="143">
        <f t="shared" si="33"/>
        <v>0</v>
      </c>
      <c r="AR208" s="144" t="s">
        <v>379</v>
      </c>
      <c r="AT208" s="144" t="s">
        <v>423</v>
      </c>
      <c r="AU208" s="144" t="s">
        <v>128</v>
      </c>
      <c r="AY208" s="16" t="s">
        <v>127</v>
      </c>
      <c r="BE208" s="145">
        <f t="shared" si="34"/>
        <v>0</v>
      </c>
      <c r="BF208" s="145">
        <f t="shared" si="35"/>
        <v>0</v>
      </c>
      <c r="BG208" s="145">
        <f t="shared" si="36"/>
        <v>0</v>
      </c>
      <c r="BH208" s="145">
        <f t="shared" si="37"/>
        <v>0</v>
      </c>
      <c r="BI208" s="145">
        <f t="shared" si="38"/>
        <v>0</v>
      </c>
      <c r="BJ208" s="16" t="s">
        <v>81</v>
      </c>
      <c r="BK208" s="145">
        <f t="shared" si="39"/>
        <v>0</v>
      </c>
      <c r="BL208" s="16" t="s">
        <v>281</v>
      </c>
      <c r="BM208" s="144" t="s">
        <v>697</v>
      </c>
    </row>
    <row r="209" spans="2:65" s="1" customFormat="1" ht="24.15" customHeight="1">
      <c r="B209" s="31"/>
      <c r="C209" s="173" t="s">
        <v>698</v>
      </c>
      <c r="D209" s="173" t="s">
        <v>423</v>
      </c>
      <c r="E209" s="174" t="s">
        <v>699</v>
      </c>
      <c r="F209" s="175" t="s">
        <v>700</v>
      </c>
      <c r="G209" s="176" t="s">
        <v>141</v>
      </c>
      <c r="H209" s="177">
        <v>14</v>
      </c>
      <c r="I209" s="178"/>
      <c r="J209" s="179">
        <f t="shared" si="30"/>
        <v>0</v>
      </c>
      <c r="K209" s="180"/>
      <c r="L209" s="181"/>
      <c r="M209" s="182" t="s">
        <v>1</v>
      </c>
      <c r="N209" s="183" t="s">
        <v>38</v>
      </c>
      <c r="P209" s="142">
        <f t="shared" si="31"/>
        <v>0</v>
      </c>
      <c r="Q209" s="142">
        <v>0</v>
      </c>
      <c r="R209" s="142">
        <f t="shared" si="32"/>
        <v>0</v>
      </c>
      <c r="S209" s="142">
        <v>0</v>
      </c>
      <c r="T209" s="143">
        <f t="shared" si="33"/>
        <v>0</v>
      </c>
      <c r="AR209" s="144" t="s">
        <v>379</v>
      </c>
      <c r="AT209" s="144" t="s">
        <v>423</v>
      </c>
      <c r="AU209" s="144" t="s">
        <v>128</v>
      </c>
      <c r="AY209" s="16" t="s">
        <v>127</v>
      </c>
      <c r="BE209" s="145">
        <f t="shared" si="34"/>
        <v>0</v>
      </c>
      <c r="BF209" s="145">
        <f t="shared" si="35"/>
        <v>0</v>
      </c>
      <c r="BG209" s="145">
        <f t="shared" si="36"/>
        <v>0</v>
      </c>
      <c r="BH209" s="145">
        <f t="shared" si="37"/>
        <v>0</v>
      </c>
      <c r="BI209" s="145">
        <f t="shared" si="38"/>
        <v>0</v>
      </c>
      <c r="BJ209" s="16" t="s">
        <v>81</v>
      </c>
      <c r="BK209" s="145">
        <f t="shared" si="39"/>
        <v>0</v>
      </c>
      <c r="BL209" s="16" t="s">
        <v>281</v>
      </c>
      <c r="BM209" s="144" t="s">
        <v>701</v>
      </c>
    </row>
    <row r="210" spans="2:65" s="1" customFormat="1" ht="16.5" customHeight="1">
      <c r="B210" s="31"/>
      <c r="C210" s="173" t="s">
        <v>702</v>
      </c>
      <c r="D210" s="173" t="s">
        <v>423</v>
      </c>
      <c r="E210" s="174" t="s">
        <v>703</v>
      </c>
      <c r="F210" s="175" t="s">
        <v>704</v>
      </c>
      <c r="G210" s="176" t="s">
        <v>141</v>
      </c>
      <c r="H210" s="177">
        <v>14</v>
      </c>
      <c r="I210" s="178"/>
      <c r="J210" s="179">
        <f t="shared" si="30"/>
        <v>0</v>
      </c>
      <c r="K210" s="180"/>
      <c r="L210" s="181"/>
      <c r="M210" s="182" t="s">
        <v>1</v>
      </c>
      <c r="N210" s="183" t="s">
        <v>38</v>
      </c>
      <c r="P210" s="142">
        <f t="shared" si="31"/>
        <v>0</v>
      </c>
      <c r="Q210" s="142">
        <v>0</v>
      </c>
      <c r="R210" s="142">
        <f t="shared" si="32"/>
        <v>0</v>
      </c>
      <c r="S210" s="142">
        <v>0</v>
      </c>
      <c r="T210" s="143">
        <f t="shared" si="33"/>
        <v>0</v>
      </c>
      <c r="AR210" s="144" t="s">
        <v>379</v>
      </c>
      <c r="AT210" s="144" t="s">
        <v>423</v>
      </c>
      <c r="AU210" s="144" t="s">
        <v>128</v>
      </c>
      <c r="AY210" s="16" t="s">
        <v>127</v>
      </c>
      <c r="BE210" s="145">
        <f t="shared" si="34"/>
        <v>0</v>
      </c>
      <c r="BF210" s="145">
        <f t="shared" si="35"/>
        <v>0</v>
      </c>
      <c r="BG210" s="145">
        <f t="shared" si="36"/>
        <v>0</v>
      </c>
      <c r="BH210" s="145">
        <f t="shared" si="37"/>
        <v>0</v>
      </c>
      <c r="BI210" s="145">
        <f t="shared" si="38"/>
        <v>0</v>
      </c>
      <c r="BJ210" s="16" t="s">
        <v>81</v>
      </c>
      <c r="BK210" s="145">
        <f t="shared" si="39"/>
        <v>0</v>
      </c>
      <c r="BL210" s="16" t="s">
        <v>281</v>
      </c>
      <c r="BM210" s="144" t="s">
        <v>705</v>
      </c>
    </row>
    <row r="211" spans="2:65" s="1" customFormat="1" ht="16.5" customHeight="1">
      <c r="B211" s="31"/>
      <c r="C211" s="173" t="s">
        <v>706</v>
      </c>
      <c r="D211" s="173" t="s">
        <v>423</v>
      </c>
      <c r="E211" s="174" t="s">
        <v>707</v>
      </c>
      <c r="F211" s="175" t="s">
        <v>708</v>
      </c>
      <c r="G211" s="176" t="s">
        <v>141</v>
      </c>
      <c r="H211" s="177">
        <v>10</v>
      </c>
      <c r="I211" s="178"/>
      <c r="J211" s="179">
        <f t="shared" si="30"/>
        <v>0</v>
      </c>
      <c r="K211" s="180"/>
      <c r="L211" s="181"/>
      <c r="M211" s="182" t="s">
        <v>1</v>
      </c>
      <c r="N211" s="183" t="s">
        <v>38</v>
      </c>
      <c r="P211" s="142">
        <f t="shared" si="31"/>
        <v>0</v>
      </c>
      <c r="Q211" s="142">
        <v>0</v>
      </c>
      <c r="R211" s="142">
        <f t="shared" si="32"/>
        <v>0</v>
      </c>
      <c r="S211" s="142">
        <v>0</v>
      </c>
      <c r="T211" s="143">
        <f t="shared" si="33"/>
        <v>0</v>
      </c>
      <c r="AR211" s="144" t="s">
        <v>379</v>
      </c>
      <c r="AT211" s="144" t="s">
        <v>423</v>
      </c>
      <c r="AU211" s="144" t="s">
        <v>128</v>
      </c>
      <c r="AY211" s="16" t="s">
        <v>127</v>
      </c>
      <c r="BE211" s="145">
        <f t="shared" si="34"/>
        <v>0</v>
      </c>
      <c r="BF211" s="145">
        <f t="shared" si="35"/>
        <v>0</v>
      </c>
      <c r="BG211" s="145">
        <f t="shared" si="36"/>
        <v>0</v>
      </c>
      <c r="BH211" s="145">
        <f t="shared" si="37"/>
        <v>0</v>
      </c>
      <c r="BI211" s="145">
        <f t="shared" si="38"/>
        <v>0</v>
      </c>
      <c r="BJ211" s="16" t="s">
        <v>81</v>
      </c>
      <c r="BK211" s="145">
        <f t="shared" si="39"/>
        <v>0</v>
      </c>
      <c r="BL211" s="16" t="s">
        <v>281</v>
      </c>
      <c r="BM211" s="144" t="s">
        <v>709</v>
      </c>
    </row>
    <row r="212" spans="2:65" s="1" customFormat="1" ht="24.15" customHeight="1">
      <c r="B212" s="31"/>
      <c r="C212" s="173" t="s">
        <v>710</v>
      </c>
      <c r="D212" s="173" t="s">
        <v>423</v>
      </c>
      <c r="E212" s="174" t="s">
        <v>711</v>
      </c>
      <c r="F212" s="175" t="s">
        <v>712</v>
      </c>
      <c r="G212" s="176" t="s">
        <v>141</v>
      </c>
      <c r="H212" s="177">
        <v>10</v>
      </c>
      <c r="I212" s="178"/>
      <c r="J212" s="179">
        <f t="shared" si="30"/>
        <v>0</v>
      </c>
      <c r="K212" s="180"/>
      <c r="L212" s="181"/>
      <c r="M212" s="182" t="s">
        <v>1</v>
      </c>
      <c r="N212" s="183" t="s">
        <v>38</v>
      </c>
      <c r="P212" s="142">
        <f t="shared" si="31"/>
        <v>0</v>
      </c>
      <c r="Q212" s="142">
        <v>0</v>
      </c>
      <c r="R212" s="142">
        <f t="shared" si="32"/>
        <v>0</v>
      </c>
      <c r="S212" s="142">
        <v>0</v>
      </c>
      <c r="T212" s="143">
        <f t="shared" si="33"/>
        <v>0</v>
      </c>
      <c r="AR212" s="144" t="s">
        <v>379</v>
      </c>
      <c r="AT212" s="144" t="s">
        <v>423</v>
      </c>
      <c r="AU212" s="144" t="s">
        <v>128</v>
      </c>
      <c r="AY212" s="16" t="s">
        <v>127</v>
      </c>
      <c r="BE212" s="145">
        <f t="shared" si="34"/>
        <v>0</v>
      </c>
      <c r="BF212" s="145">
        <f t="shared" si="35"/>
        <v>0</v>
      </c>
      <c r="BG212" s="145">
        <f t="shared" si="36"/>
        <v>0</v>
      </c>
      <c r="BH212" s="145">
        <f t="shared" si="37"/>
        <v>0</v>
      </c>
      <c r="BI212" s="145">
        <f t="shared" si="38"/>
        <v>0</v>
      </c>
      <c r="BJ212" s="16" t="s">
        <v>81</v>
      </c>
      <c r="BK212" s="145">
        <f t="shared" si="39"/>
        <v>0</v>
      </c>
      <c r="BL212" s="16" t="s">
        <v>281</v>
      </c>
      <c r="BM212" s="144" t="s">
        <v>713</v>
      </c>
    </row>
    <row r="213" spans="2:65" s="1" customFormat="1" ht="24.15" customHeight="1">
      <c r="B213" s="31"/>
      <c r="C213" s="132" t="s">
        <v>714</v>
      </c>
      <c r="D213" s="132" t="s">
        <v>130</v>
      </c>
      <c r="E213" s="133" t="s">
        <v>715</v>
      </c>
      <c r="F213" s="134" t="s">
        <v>716</v>
      </c>
      <c r="G213" s="135" t="s">
        <v>141</v>
      </c>
      <c r="H213" s="136">
        <v>13</v>
      </c>
      <c r="I213" s="137"/>
      <c r="J213" s="138">
        <f t="shared" si="30"/>
        <v>0</v>
      </c>
      <c r="K213" s="139"/>
      <c r="L213" s="31"/>
      <c r="M213" s="140" t="s">
        <v>1</v>
      </c>
      <c r="N213" s="141" t="s">
        <v>38</v>
      </c>
      <c r="P213" s="142">
        <f t="shared" si="31"/>
        <v>0</v>
      </c>
      <c r="Q213" s="142">
        <v>0</v>
      </c>
      <c r="R213" s="142">
        <f t="shared" si="32"/>
        <v>0</v>
      </c>
      <c r="S213" s="142">
        <v>0</v>
      </c>
      <c r="T213" s="143">
        <f t="shared" si="33"/>
        <v>0</v>
      </c>
      <c r="AR213" s="144" t="s">
        <v>281</v>
      </c>
      <c r="AT213" s="144" t="s">
        <v>130</v>
      </c>
      <c r="AU213" s="144" t="s">
        <v>128</v>
      </c>
      <c r="AY213" s="16" t="s">
        <v>127</v>
      </c>
      <c r="BE213" s="145">
        <f t="shared" si="34"/>
        <v>0</v>
      </c>
      <c r="BF213" s="145">
        <f t="shared" si="35"/>
        <v>0</v>
      </c>
      <c r="BG213" s="145">
        <f t="shared" si="36"/>
        <v>0</v>
      </c>
      <c r="BH213" s="145">
        <f t="shared" si="37"/>
        <v>0</v>
      </c>
      <c r="BI213" s="145">
        <f t="shared" si="38"/>
        <v>0</v>
      </c>
      <c r="BJ213" s="16" t="s">
        <v>81</v>
      </c>
      <c r="BK213" s="145">
        <f t="shared" si="39"/>
        <v>0</v>
      </c>
      <c r="BL213" s="16" t="s">
        <v>281</v>
      </c>
      <c r="BM213" s="144" t="s">
        <v>717</v>
      </c>
    </row>
    <row r="214" spans="2:65" s="1" customFormat="1" ht="21.75" customHeight="1">
      <c r="B214" s="31"/>
      <c r="C214" s="173" t="s">
        <v>718</v>
      </c>
      <c r="D214" s="173" t="s">
        <v>423</v>
      </c>
      <c r="E214" s="174" t="s">
        <v>719</v>
      </c>
      <c r="F214" s="175" t="s">
        <v>720</v>
      </c>
      <c r="G214" s="176" t="s">
        <v>141</v>
      </c>
      <c r="H214" s="177">
        <v>13</v>
      </c>
      <c r="I214" s="178"/>
      <c r="J214" s="179">
        <f t="shared" si="30"/>
        <v>0</v>
      </c>
      <c r="K214" s="180"/>
      <c r="L214" s="181"/>
      <c r="M214" s="182" t="s">
        <v>1</v>
      </c>
      <c r="N214" s="183" t="s">
        <v>38</v>
      </c>
      <c r="P214" s="142">
        <f t="shared" si="31"/>
        <v>0</v>
      </c>
      <c r="Q214" s="142">
        <v>0</v>
      </c>
      <c r="R214" s="142">
        <f t="shared" si="32"/>
        <v>0</v>
      </c>
      <c r="S214" s="142">
        <v>0</v>
      </c>
      <c r="T214" s="143">
        <f t="shared" si="33"/>
        <v>0</v>
      </c>
      <c r="AR214" s="144" t="s">
        <v>379</v>
      </c>
      <c r="AT214" s="144" t="s">
        <v>423</v>
      </c>
      <c r="AU214" s="144" t="s">
        <v>128</v>
      </c>
      <c r="AY214" s="16" t="s">
        <v>127</v>
      </c>
      <c r="BE214" s="145">
        <f t="shared" si="34"/>
        <v>0</v>
      </c>
      <c r="BF214" s="145">
        <f t="shared" si="35"/>
        <v>0</v>
      </c>
      <c r="BG214" s="145">
        <f t="shared" si="36"/>
        <v>0</v>
      </c>
      <c r="BH214" s="145">
        <f t="shared" si="37"/>
        <v>0</v>
      </c>
      <c r="BI214" s="145">
        <f t="shared" si="38"/>
        <v>0</v>
      </c>
      <c r="BJ214" s="16" t="s">
        <v>81</v>
      </c>
      <c r="BK214" s="145">
        <f t="shared" si="39"/>
        <v>0</v>
      </c>
      <c r="BL214" s="16" t="s">
        <v>281</v>
      </c>
      <c r="BM214" s="144" t="s">
        <v>721</v>
      </c>
    </row>
    <row r="215" spans="2:65" s="1" customFormat="1" ht="24.15" customHeight="1">
      <c r="B215" s="31"/>
      <c r="C215" s="132" t="s">
        <v>722</v>
      </c>
      <c r="D215" s="132" t="s">
        <v>130</v>
      </c>
      <c r="E215" s="133" t="s">
        <v>723</v>
      </c>
      <c r="F215" s="134" t="s">
        <v>724</v>
      </c>
      <c r="G215" s="135" t="s">
        <v>141</v>
      </c>
      <c r="H215" s="136">
        <v>9</v>
      </c>
      <c r="I215" s="137"/>
      <c r="J215" s="138">
        <f t="shared" si="30"/>
        <v>0</v>
      </c>
      <c r="K215" s="139"/>
      <c r="L215" s="31"/>
      <c r="M215" s="140" t="s">
        <v>1</v>
      </c>
      <c r="N215" s="141" t="s">
        <v>38</v>
      </c>
      <c r="P215" s="142">
        <f t="shared" si="31"/>
        <v>0</v>
      </c>
      <c r="Q215" s="142">
        <v>0</v>
      </c>
      <c r="R215" s="142">
        <f t="shared" si="32"/>
        <v>0</v>
      </c>
      <c r="S215" s="142">
        <v>0</v>
      </c>
      <c r="T215" s="143">
        <f t="shared" si="33"/>
        <v>0</v>
      </c>
      <c r="AR215" s="144" t="s">
        <v>281</v>
      </c>
      <c r="AT215" s="144" t="s">
        <v>130</v>
      </c>
      <c r="AU215" s="144" t="s">
        <v>128</v>
      </c>
      <c r="AY215" s="16" t="s">
        <v>127</v>
      </c>
      <c r="BE215" s="145">
        <f t="shared" si="34"/>
        <v>0</v>
      </c>
      <c r="BF215" s="145">
        <f t="shared" si="35"/>
        <v>0</v>
      </c>
      <c r="BG215" s="145">
        <f t="shared" si="36"/>
        <v>0</v>
      </c>
      <c r="BH215" s="145">
        <f t="shared" si="37"/>
        <v>0</v>
      </c>
      <c r="BI215" s="145">
        <f t="shared" si="38"/>
        <v>0</v>
      </c>
      <c r="BJ215" s="16" t="s">
        <v>81</v>
      </c>
      <c r="BK215" s="145">
        <f t="shared" si="39"/>
        <v>0</v>
      </c>
      <c r="BL215" s="16" t="s">
        <v>281</v>
      </c>
      <c r="BM215" s="144" t="s">
        <v>725</v>
      </c>
    </row>
    <row r="216" spans="2:65" s="1" customFormat="1" ht="16.5" customHeight="1">
      <c r="B216" s="31"/>
      <c r="C216" s="173" t="s">
        <v>726</v>
      </c>
      <c r="D216" s="173" t="s">
        <v>423</v>
      </c>
      <c r="E216" s="174" t="s">
        <v>727</v>
      </c>
      <c r="F216" s="175" t="s">
        <v>728</v>
      </c>
      <c r="G216" s="176" t="s">
        <v>141</v>
      </c>
      <c r="H216" s="177">
        <v>9</v>
      </c>
      <c r="I216" s="178"/>
      <c r="J216" s="179">
        <f t="shared" si="30"/>
        <v>0</v>
      </c>
      <c r="K216" s="180"/>
      <c r="L216" s="181"/>
      <c r="M216" s="182" t="s">
        <v>1</v>
      </c>
      <c r="N216" s="183" t="s">
        <v>38</v>
      </c>
      <c r="P216" s="142">
        <f t="shared" si="31"/>
        <v>0</v>
      </c>
      <c r="Q216" s="142">
        <v>0</v>
      </c>
      <c r="R216" s="142">
        <f t="shared" si="32"/>
        <v>0</v>
      </c>
      <c r="S216" s="142">
        <v>0</v>
      </c>
      <c r="T216" s="143">
        <f t="shared" si="33"/>
        <v>0</v>
      </c>
      <c r="AR216" s="144" t="s">
        <v>379</v>
      </c>
      <c r="AT216" s="144" t="s">
        <v>423</v>
      </c>
      <c r="AU216" s="144" t="s">
        <v>128</v>
      </c>
      <c r="AY216" s="16" t="s">
        <v>127</v>
      </c>
      <c r="BE216" s="145">
        <f t="shared" si="34"/>
        <v>0</v>
      </c>
      <c r="BF216" s="145">
        <f t="shared" si="35"/>
        <v>0</v>
      </c>
      <c r="BG216" s="145">
        <f t="shared" si="36"/>
        <v>0</v>
      </c>
      <c r="BH216" s="145">
        <f t="shared" si="37"/>
        <v>0</v>
      </c>
      <c r="BI216" s="145">
        <f t="shared" si="38"/>
        <v>0</v>
      </c>
      <c r="BJ216" s="16" t="s">
        <v>81</v>
      </c>
      <c r="BK216" s="145">
        <f t="shared" si="39"/>
        <v>0</v>
      </c>
      <c r="BL216" s="16" t="s">
        <v>281</v>
      </c>
      <c r="BM216" s="144" t="s">
        <v>729</v>
      </c>
    </row>
    <row r="217" spans="2:65" s="1" customFormat="1" ht="24.15" customHeight="1">
      <c r="B217" s="31"/>
      <c r="C217" s="132" t="s">
        <v>730</v>
      </c>
      <c r="D217" s="132" t="s">
        <v>130</v>
      </c>
      <c r="E217" s="133" t="s">
        <v>731</v>
      </c>
      <c r="F217" s="134" t="s">
        <v>732</v>
      </c>
      <c r="G217" s="135" t="s">
        <v>141</v>
      </c>
      <c r="H217" s="136">
        <v>8</v>
      </c>
      <c r="I217" s="137"/>
      <c r="J217" s="138">
        <f t="shared" si="30"/>
        <v>0</v>
      </c>
      <c r="K217" s="139"/>
      <c r="L217" s="31"/>
      <c r="M217" s="140" t="s">
        <v>1</v>
      </c>
      <c r="N217" s="141" t="s">
        <v>38</v>
      </c>
      <c r="P217" s="142">
        <f t="shared" si="31"/>
        <v>0</v>
      </c>
      <c r="Q217" s="142">
        <v>0</v>
      </c>
      <c r="R217" s="142">
        <f t="shared" si="32"/>
        <v>0</v>
      </c>
      <c r="S217" s="142">
        <v>0</v>
      </c>
      <c r="T217" s="143">
        <f t="shared" si="33"/>
        <v>0</v>
      </c>
      <c r="AR217" s="144" t="s">
        <v>281</v>
      </c>
      <c r="AT217" s="144" t="s">
        <v>130</v>
      </c>
      <c r="AU217" s="144" t="s">
        <v>128</v>
      </c>
      <c r="AY217" s="16" t="s">
        <v>127</v>
      </c>
      <c r="BE217" s="145">
        <f t="shared" si="34"/>
        <v>0</v>
      </c>
      <c r="BF217" s="145">
        <f t="shared" si="35"/>
        <v>0</v>
      </c>
      <c r="BG217" s="145">
        <f t="shared" si="36"/>
        <v>0</v>
      </c>
      <c r="BH217" s="145">
        <f t="shared" si="37"/>
        <v>0</v>
      </c>
      <c r="BI217" s="145">
        <f t="shared" si="38"/>
        <v>0</v>
      </c>
      <c r="BJ217" s="16" t="s">
        <v>81</v>
      </c>
      <c r="BK217" s="145">
        <f t="shared" si="39"/>
        <v>0</v>
      </c>
      <c r="BL217" s="16" t="s">
        <v>281</v>
      </c>
      <c r="BM217" s="144" t="s">
        <v>733</v>
      </c>
    </row>
    <row r="218" spans="2:65" s="1" customFormat="1" ht="16.5" customHeight="1">
      <c r="B218" s="31"/>
      <c r="C218" s="173" t="s">
        <v>734</v>
      </c>
      <c r="D218" s="173" t="s">
        <v>423</v>
      </c>
      <c r="E218" s="174" t="s">
        <v>735</v>
      </c>
      <c r="F218" s="175" t="s">
        <v>736</v>
      </c>
      <c r="G218" s="176" t="s">
        <v>141</v>
      </c>
      <c r="H218" s="177">
        <v>8</v>
      </c>
      <c r="I218" s="178"/>
      <c r="J218" s="179">
        <f t="shared" si="30"/>
        <v>0</v>
      </c>
      <c r="K218" s="180"/>
      <c r="L218" s="181"/>
      <c r="M218" s="182" t="s">
        <v>1</v>
      </c>
      <c r="N218" s="183" t="s">
        <v>38</v>
      </c>
      <c r="P218" s="142">
        <f t="shared" si="31"/>
        <v>0</v>
      </c>
      <c r="Q218" s="142">
        <v>0</v>
      </c>
      <c r="R218" s="142">
        <f t="shared" si="32"/>
        <v>0</v>
      </c>
      <c r="S218" s="142">
        <v>0</v>
      </c>
      <c r="T218" s="143">
        <f t="shared" si="33"/>
        <v>0</v>
      </c>
      <c r="AR218" s="144" t="s">
        <v>379</v>
      </c>
      <c r="AT218" s="144" t="s">
        <v>423</v>
      </c>
      <c r="AU218" s="144" t="s">
        <v>128</v>
      </c>
      <c r="AY218" s="16" t="s">
        <v>127</v>
      </c>
      <c r="BE218" s="145">
        <f t="shared" si="34"/>
        <v>0</v>
      </c>
      <c r="BF218" s="145">
        <f t="shared" si="35"/>
        <v>0</v>
      </c>
      <c r="BG218" s="145">
        <f t="shared" si="36"/>
        <v>0</v>
      </c>
      <c r="BH218" s="145">
        <f t="shared" si="37"/>
        <v>0</v>
      </c>
      <c r="BI218" s="145">
        <f t="shared" si="38"/>
        <v>0</v>
      </c>
      <c r="BJ218" s="16" t="s">
        <v>81</v>
      </c>
      <c r="BK218" s="145">
        <f t="shared" si="39"/>
        <v>0</v>
      </c>
      <c r="BL218" s="16" t="s">
        <v>281</v>
      </c>
      <c r="BM218" s="144" t="s">
        <v>737</v>
      </c>
    </row>
    <row r="219" spans="2:65" s="1" customFormat="1" ht="24.15" customHeight="1">
      <c r="B219" s="31"/>
      <c r="C219" s="132" t="s">
        <v>738</v>
      </c>
      <c r="D219" s="132" t="s">
        <v>130</v>
      </c>
      <c r="E219" s="133" t="s">
        <v>739</v>
      </c>
      <c r="F219" s="134" t="s">
        <v>740</v>
      </c>
      <c r="G219" s="135" t="s">
        <v>141</v>
      </c>
      <c r="H219" s="136">
        <v>4</v>
      </c>
      <c r="I219" s="137"/>
      <c r="J219" s="138">
        <f t="shared" si="30"/>
        <v>0</v>
      </c>
      <c r="K219" s="139"/>
      <c r="L219" s="31"/>
      <c r="M219" s="140" t="s">
        <v>1</v>
      </c>
      <c r="N219" s="141" t="s">
        <v>38</v>
      </c>
      <c r="P219" s="142">
        <f t="shared" si="31"/>
        <v>0</v>
      </c>
      <c r="Q219" s="142">
        <v>0</v>
      </c>
      <c r="R219" s="142">
        <f t="shared" si="32"/>
        <v>0</v>
      </c>
      <c r="S219" s="142">
        <v>0</v>
      </c>
      <c r="T219" s="143">
        <f t="shared" si="33"/>
        <v>0</v>
      </c>
      <c r="AR219" s="144" t="s">
        <v>281</v>
      </c>
      <c r="AT219" s="144" t="s">
        <v>130</v>
      </c>
      <c r="AU219" s="144" t="s">
        <v>128</v>
      </c>
      <c r="AY219" s="16" t="s">
        <v>127</v>
      </c>
      <c r="BE219" s="145">
        <f t="shared" si="34"/>
        <v>0</v>
      </c>
      <c r="BF219" s="145">
        <f t="shared" si="35"/>
        <v>0</v>
      </c>
      <c r="BG219" s="145">
        <f t="shared" si="36"/>
        <v>0</v>
      </c>
      <c r="BH219" s="145">
        <f t="shared" si="37"/>
        <v>0</v>
      </c>
      <c r="BI219" s="145">
        <f t="shared" si="38"/>
        <v>0</v>
      </c>
      <c r="BJ219" s="16" t="s">
        <v>81</v>
      </c>
      <c r="BK219" s="145">
        <f t="shared" si="39"/>
        <v>0</v>
      </c>
      <c r="BL219" s="16" t="s">
        <v>281</v>
      </c>
      <c r="BM219" s="144" t="s">
        <v>741</v>
      </c>
    </row>
    <row r="220" spans="2:65" s="1" customFormat="1" ht="24.15" customHeight="1">
      <c r="B220" s="31"/>
      <c r="C220" s="173" t="s">
        <v>742</v>
      </c>
      <c r="D220" s="173" t="s">
        <v>423</v>
      </c>
      <c r="E220" s="174" t="s">
        <v>743</v>
      </c>
      <c r="F220" s="175" t="s">
        <v>744</v>
      </c>
      <c r="G220" s="176" t="s">
        <v>141</v>
      </c>
      <c r="H220" s="177">
        <v>4</v>
      </c>
      <c r="I220" s="178"/>
      <c r="J220" s="179">
        <f t="shared" si="30"/>
        <v>0</v>
      </c>
      <c r="K220" s="180"/>
      <c r="L220" s="181"/>
      <c r="M220" s="182" t="s">
        <v>1</v>
      </c>
      <c r="N220" s="183" t="s">
        <v>38</v>
      </c>
      <c r="P220" s="142">
        <f t="shared" si="31"/>
        <v>0</v>
      </c>
      <c r="Q220" s="142">
        <v>0</v>
      </c>
      <c r="R220" s="142">
        <f t="shared" si="32"/>
        <v>0</v>
      </c>
      <c r="S220" s="142">
        <v>0</v>
      </c>
      <c r="T220" s="143">
        <f t="shared" si="33"/>
        <v>0</v>
      </c>
      <c r="AR220" s="144" t="s">
        <v>379</v>
      </c>
      <c r="AT220" s="144" t="s">
        <v>423</v>
      </c>
      <c r="AU220" s="144" t="s">
        <v>128</v>
      </c>
      <c r="AY220" s="16" t="s">
        <v>127</v>
      </c>
      <c r="BE220" s="145">
        <f t="shared" si="34"/>
        <v>0</v>
      </c>
      <c r="BF220" s="145">
        <f t="shared" si="35"/>
        <v>0</v>
      </c>
      <c r="BG220" s="145">
        <f t="shared" si="36"/>
        <v>0</v>
      </c>
      <c r="BH220" s="145">
        <f t="shared" si="37"/>
        <v>0</v>
      </c>
      <c r="BI220" s="145">
        <f t="shared" si="38"/>
        <v>0</v>
      </c>
      <c r="BJ220" s="16" t="s">
        <v>81</v>
      </c>
      <c r="BK220" s="145">
        <f t="shared" si="39"/>
        <v>0</v>
      </c>
      <c r="BL220" s="16" t="s">
        <v>281</v>
      </c>
      <c r="BM220" s="144" t="s">
        <v>745</v>
      </c>
    </row>
    <row r="221" spans="2:65" s="1" customFormat="1" ht="24.15" customHeight="1">
      <c r="B221" s="31"/>
      <c r="C221" s="132" t="s">
        <v>746</v>
      </c>
      <c r="D221" s="132" t="s">
        <v>130</v>
      </c>
      <c r="E221" s="133" t="s">
        <v>747</v>
      </c>
      <c r="F221" s="134" t="s">
        <v>748</v>
      </c>
      <c r="G221" s="135" t="s">
        <v>141</v>
      </c>
      <c r="H221" s="136">
        <v>2</v>
      </c>
      <c r="I221" s="137"/>
      <c r="J221" s="138">
        <f t="shared" si="30"/>
        <v>0</v>
      </c>
      <c r="K221" s="139"/>
      <c r="L221" s="31"/>
      <c r="M221" s="140" t="s">
        <v>1</v>
      </c>
      <c r="N221" s="141" t="s">
        <v>38</v>
      </c>
      <c r="P221" s="142">
        <f t="shared" si="31"/>
        <v>0</v>
      </c>
      <c r="Q221" s="142">
        <v>0</v>
      </c>
      <c r="R221" s="142">
        <f t="shared" si="32"/>
        <v>0</v>
      </c>
      <c r="S221" s="142">
        <v>0</v>
      </c>
      <c r="T221" s="143">
        <f t="shared" si="33"/>
        <v>0</v>
      </c>
      <c r="AR221" s="144" t="s">
        <v>281</v>
      </c>
      <c r="AT221" s="144" t="s">
        <v>130</v>
      </c>
      <c r="AU221" s="144" t="s">
        <v>128</v>
      </c>
      <c r="AY221" s="16" t="s">
        <v>127</v>
      </c>
      <c r="BE221" s="145">
        <f t="shared" si="34"/>
        <v>0</v>
      </c>
      <c r="BF221" s="145">
        <f t="shared" si="35"/>
        <v>0</v>
      </c>
      <c r="BG221" s="145">
        <f t="shared" si="36"/>
        <v>0</v>
      </c>
      <c r="BH221" s="145">
        <f t="shared" si="37"/>
        <v>0</v>
      </c>
      <c r="BI221" s="145">
        <f t="shared" si="38"/>
        <v>0</v>
      </c>
      <c r="BJ221" s="16" t="s">
        <v>81</v>
      </c>
      <c r="BK221" s="145">
        <f t="shared" si="39"/>
        <v>0</v>
      </c>
      <c r="BL221" s="16" t="s">
        <v>281</v>
      </c>
      <c r="BM221" s="144" t="s">
        <v>749</v>
      </c>
    </row>
    <row r="222" spans="2:65" s="1" customFormat="1" ht="24.15" customHeight="1">
      <c r="B222" s="31"/>
      <c r="C222" s="173" t="s">
        <v>750</v>
      </c>
      <c r="D222" s="173" t="s">
        <v>423</v>
      </c>
      <c r="E222" s="174" t="s">
        <v>751</v>
      </c>
      <c r="F222" s="175" t="s">
        <v>752</v>
      </c>
      <c r="G222" s="176" t="s">
        <v>141</v>
      </c>
      <c r="H222" s="177">
        <v>2</v>
      </c>
      <c r="I222" s="178"/>
      <c r="J222" s="179">
        <f t="shared" ref="J222:J253" si="40">ROUND(I222*H222,2)</f>
        <v>0</v>
      </c>
      <c r="K222" s="180"/>
      <c r="L222" s="181"/>
      <c r="M222" s="182" t="s">
        <v>1</v>
      </c>
      <c r="N222" s="183" t="s">
        <v>38</v>
      </c>
      <c r="P222" s="142">
        <f t="shared" ref="P222:P253" si="41">O222*H222</f>
        <v>0</v>
      </c>
      <c r="Q222" s="142">
        <v>0</v>
      </c>
      <c r="R222" s="142">
        <f t="shared" ref="R222:R253" si="42">Q222*H222</f>
        <v>0</v>
      </c>
      <c r="S222" s="142">
        <v>0</v>
      </c>
      <c r="T222" s="143">
        <f t="shared" ref="T222:T253" si="43">S222*H222</f>
        <v>0</v>
      </c>
      <c r="AR222" s="144" t="s">
        <v>379</v>
      </c>
      <c r="AT222" s="144" t="s">
        <v>423</v>
      </c>
      <c r="AU222" s="144" t="s">
        <v>128</v>
      </c>
      <c r="AY222" s="16" t="s">
        <v>127</v>
      </c>
      <c r="BE222" s="145">
        <f t="shared" ref="BE222:BE253" si="44">IF(N222="základní",J222,0)</f>
        <v>0</v>
      </c>
      <c r="BF222" s="145">
        <f t="shared" ref="BF222:BF253" si="45">IF(N222="snížená",J222,0)</f>
        <v>0</v>
      </c>
      <c r="BG222" s="145">
        <f t="shared" ref="BG222:BG253" si="46">IF(N222="zákl. přenesená",J222,0)</f>
        <v>0</v>
      </c>
      <c r="BH222" s="145">
        <f t="shared" ref="BH222:BH253" si="47">IF(N222="sníž. přenesená",J222,0)</f>
        <v>0</v>
      </c>
      <c r="BI222" s="145">
        <f t="shared" ref="BI222:BI253" si="48">IF(N222="nulová",J222,0)</f>
        <v>0</v>
      </c>
      <c r="BJ222" s="16" t="s">
        <v>81</v>
      </c>
      <c r="BK222" s="145">
        <f t="shared" ref="BK222:BK253" si="49">ROUND(I222*H222,2)</f>
        <v>0</v>
      </c>
      <c r="BL222" s="16" t="s">
        <v>281</v>
      </c>
      <c r="BM222" s="144" t="s">
        <v>753</v>
      </c>
    </row>
    <row r="223" spans="2:65" s="1" customFormat="1" ht="24.15" customHeight="1">
      <c r="B223" s="31"/>
      <c r="C223" s="132" t="s">
        <v>754</v>
      </c>
      <c r="D223" s="132" t="s">
        <v>130</v>
      </c>
      <c r="E223" s="133" t="s">
        <v>755</v>
      </c>
      <c r="F223" s="134" t="s">
        <v>756</v>
      </c>
      <c r="G223" s="135" t="s">
        <v>141</v>
      </c>
      <c r="H223" s="136">
        <v>2</v>
      </c>
      <c r="I223" s="137"/>
      <c r="J223" s="138">
        <f t="shared" si="40"/>
        <v>0</v>
      </c>
      <c r="K223" s="139"/>
      <c r="L223" s="31"/>
      <c r="M223" s="140" t="s">
        <v>1</v>
      </c>
      <c r="N223" s="141" t="s">
        <v>38</v>
      </c>
      <c r="P223" s="142">
        <f t="shared" si="41"/>
        <v>0</v>
      </c>
      <c r="Q223" s="142">
        <v>0</v>
      </c>
      <c r="R223" s="142">
        <f t="shared" si="42"/>
        <v>0</v>
      </c>
      <c r="S223" s="142">
        <v>0</v>
      </c>
      <c r="T223" s="143">
        <f t="shared" si="43"/>
        <v>0</v>
      </c>
      <c r="AR223" s="144" t="s">
        <v>281</v>
      </c>
      <c r="AT223" s="144" t="s">
        <v>130</v>
      </c>
      <c r="AU223" s="144" t="s">
        <v>128</v>
      </c>
      <c r="AY223" s="16" t="s">
        <v>127</v>
      </c>
      <c r="BE223" s="145">
        <f t="shared" si="44"/>
        <v>0</v>
      </c>
      <c r="BF223" s="145">
        <f t="shared" si="45"/>
        <v>0</v>
      </c>
      <c r="BG223" s="145">
        <f t="shared" si="46"/>
        <v>0</v>
      </c>
      <c r="BH223" s="145">
        <f t="shared" si="47"/>
        <v>0</v>
      </c>
      <c r="BI223" s="145">
        <f t="shared" si="48"/>
        <v>0</v>
      </c>
      <c r="BJ223" s="16" t="s">
        <v>81</v>
      </c>
      <c r="BK223" s="145">
        <f t="shared" si="49"/>
        <v>0</v>
      </c>
      <c r="BL223" s="16" t="s">
        <v>281</v>
      </c>
      <c r="BM223" s="144" t="s">
        <v>757</v>
      </c>
    </row>
    <row r="224" spans="2:65" s="1" customFormat="1" ht="24.15" customHeight="1">
      <c r="B224" s="31"/>
      <c r="C224" s="173" t="s">
        <v>262</v>
      </c>
      <c r="D224" s="173" t="s">
        <v>423</v>
      </c>
      <c r="E224" s="174" t="s">
        <v>758</v>
      </c>
      <c r="F224" s="175" t="s">
        <v>759</v>
      </c>
      <c r="G224" s="176" t="s">
        <v>141</v>
      </c>
      <c r="H224" s="177">
        <v>2</v>
      </c>
      <c r="I224" s="178"/>
      <c r="J224" s="179">
        <f t="shared" si="40"/>
        <v>0</v>
      </c>
      <c r="K224" s="180"/>
      <c r="L224" s="181"/>
      <c r="M224" s="182" t="s">
        <v>1</v>
      </c>
      <c r="N224" s="183" t="s">
        <v>38</v>
      </c>
      <c r="P224" s="142">
        <f t="shared" si="41"/>
        <v>0</v>
      </c>
      <c r="Q224" s="142">
        <v>0</v>
      </c>
      <c r="R224" s="142">
        <f t="shared" si="42"/>
        <v>0</v>
      </c>
      <c r="S224" s="142">
        <v>0</v>
      </c>
      <c r="T224" s="143">
        <f t="shared" si="43"/>
        <v>0</v>
      </c>
      <c r="AR224" s="144" t="s">
        <v>379</v>
      </c>
      <c r="AT224" s="144" t="s">
        <v>423</v>
      </c>
      <c r="AU224" s="144" t="s">
        <v>128</v>
      </c>
      <c r="AY224" s="16" t="s">
        <v>127</v>
      </c>
      <c r="BE224" s="145">
        <f t="shared" si="44"/>
        <v>0</v>
      </c>
      <c r="BF224" s="145">
        <f t="shared" si="45"/>
        <v>0</v>
      </c>
      <c r="BG224" s="145">
        <f t="shared" si="46"/>
        <v>0</v>
      </c>
      <c r="BH224" s="145">
        <f t="shared" si="47"/>
        <v>0</v>
      </c>
      <c r="BI224" s="145">
        <f t="shared" si="48"/>
        <v>0</v>
      </c>
      <c r="BJ224" s="16" t="s">
        <v>81</v>
      </c>
      <c r="BK224" s="145">
        <f t="shared" si="49"/>
        <v>0</v>
      </c>
      <c r="BL224" s="16" t="s">
        <v>281</v>
      </c>
      <c r="BM224" s="144" t="s">
        <v>760</v>
      </c>
    </row>
    <row r="225" spans="2:65" s="1" customFormat="1" ht="24.15" customHeight="1">
      <c r="B225" s="31"/>
      <c r="C225" s="132" t="s">
        <v>267</v>
      </c>
      <c r="D225" s="132" t="s">
        <v>130</v>
      </c>
      <c r="E225" s="133" t="s">
        <v>761</v>
      </c>
      <c r="F225" s="134" t="s">
        <v>762</v>
      </c>
      <c r="G225" s="135" t="s">
        <v>141</v>
      </c>
      <c r="H225" s="136">
        <v>1</v>
      </c>
      <c r="I225" s="137"/>
      <c r="J225" s="138">
        <f t="shared" si="40"/>
        <v>0</v>
      </c>
      <c r="K225" s="139"/>
      <c r="L225" s="31"/>
      <c r="M225" s="140" t="s">
        <v>1</v>
      </c>
      <c r="N225" s="141" t="s">
        <v>38</v>
      </c>
      <c r="P225" s="142">
        <f t="shared" si="41"/>
        <v>0</v>
      </c>
      <c r="Q225" s="142">
        <v>0</v>
      </c>
      <c r="R225" s="142">
        <f t="shared" si="42"/>
        <v>0</v>
      </c>
      <c r="S225" s="142">
        <v>0</v>
      </c>
      <c r="T225" s="143">
        <f t="shared" si="43"/>
        <v>0</v>
      </c>
      <c r="AR225" s="144" t="s">
        <v>281</v>
      </c>
      <c r="AT225" s="144" t="s">
        <v>130</v>
      </c>
      <c r="AU225" s="144" t="s">
        <v>128</v>
      </c>
      <c r="AY225" s="16" t="s">
        <v>127</v>
      </c>
      <c r="BE225" s="145">
        <f t="shared" si="44"/>
        <v>0</v>
      </c>
      <c r="BF225" s="145">
        <f t="shared" si="45"/>
        <v>0</v>
      </c>
      <c r="BG225" s="145">
        <f t="shared" si="46"/>
        <v>0</v>
      </c>
      <c r="BH225" s="145">
        <f t="shared" si="47"/>
        <v>0</v>
      </c>
      <c r="BI225" s="145">
        <f t="shared" si="48"/>
        <v>0</v>
      </c>
      <c r="BJ225" s="16" t="s">
        <v>81</v>
      </c>
      <c r="BK225" s="145">
        <f t="shared" si="49"/>
        <v>0</v>
      </c>
      <c r="BL225" s="16" t="s">
        <v>281</v>
      </c>
      <c r="BM225" s="144" t="s">
        <v>763</v>
      </c>
    </row>
    <row r="226" spans="2:65" s="1" customFormat="1" ht="24.15" customHeight="1">
      <c r="B226" s="31"/>
      <c r="C226" s="173" t="s">
        <v>279</v>
      </c>
      <c r="D226" s="173" t="s">
        <v>423</v>
      </c>
      <c r="E226" s="174" t="s">
        <v>764</v>
      </c>
      <c r="F226" s="175" t="s">
        <v>765</v>
      </c>
      <c r="G226" s="176" t="s">
        <v>141</v>
      </c>
      <c r="H226" s="177">
        <v>1</v>
      </c>
      <c r="I226" s="178"/>
      <c r="J226" s="179">
        <f t="shared" si="40"/>
        <v>0</v>
      </c>
      <c r="K226" s="180"/>
      <c r="L226" s="181"/>
      <c r="M226" s="182" t="s">
        <v>1</v>
      </c>
      <c r="N226" s="183" t="s">
        <v>38</v>
      </c>
      <c r="P226" s="142">
        <f t="shared" si="41"/>
        <v>0</v>
      </c>
      <c r="Q226" s="142">
        <v>0</v>
      </c>
      <c r="R226" s="142">
        <f t="shared" si="42"/>
        <v>0</v>
      </c>
      <c r="S226" s="142">
        <v>0</v>
      </c>
      <c r="T226" s="143">
        <f t="shared" si="43"/>
        <v>0</v>
      </c>
      <c r="AR226" s="144" t="s">
        <v>379</v>
      </c>
      <c r="AT226" s="144" t="s">
        <v>423</v>
      </c>
      <c r="AU226" s="144" t="s">
        <v>128</v>
      </c>
      <c r="AY226" s="16" t="s">
        <v>127</v>
      </c>
      <c r="BE226" s="145">
        <f t="shared" si="44"/>
        <v>0</v>
      </c>
      <c r="BF226" s="145">
        <f t="shared" si="45"/>
        <v>0</v>
      </c>
      <c r="BG226" s="145">
        <f t="shared" si="46"/>
        <v>0</v>
      </c>
      <c r="BH226" s="145">
        <f t="shared" si="47"/>
        <v>0</v>
      </c>
      <c r="BI226" s="145">
        <f t="shared" si="48"/>
        <v>0</v>
      </c>
      <c r="BJ226" s="16" t="s">
        <v>81</v>
      </c>
      <c r="BK226" s="145">
        <f t="shared" si="49"/>
        <v>0</v>
      </c>
      <c r="BL226" s="16" t="s">
        <v>281</v>
      </c>
      <c r="BM226" s="144" t="s">
        <v>766</v>
      </c>
    </row>
    <row r="227" spans="2:65" s="1" customFormat="1" ht="24.15" customHeight="1">
      <c r="B227" s="31"/>
      <c r="C227" s="132" t="s">
        <v>767</v>
      </c>
      <c r="D227" s="132" t="s">
        <v>130</v>
      </c>
      <c r="E227" s="133" t="s">
        <v>768</v>
      </c>
      <c r="F227" s="134" t="s">
        <v>769</v>
      </c>
      <c r="G227" s="135" t="s">
        <v>141</v>
      </c>
      <c r="H227" s="136">
        <v>1</v>
      </c>
      <c r="I227" s="137"/>
      <c r="J227" s="138">
        <f t="shared" si="40"/>
        <v>0</v>
      </c>
      <c r="K227" s="139"/>
      <c r="L227" s="31"/>
      <c r="M227" s="140" t="s">
        <v>1</v>
      </c>
      <c r="N227" s="141" t="s">
        <v>38</v>
      </c>
      <c r="P227" s="142">
        <f t="shared" si="41"/>
        <v>0</v>
      </c>
      <c r="Q227" s="142">
        <v>0</v>
      </c>
      <c r="R227" s="142">
        <f t="shared" si="42"/>
        <v>0</v>
      </c>
      <c r="S227" s="142">
        <v>0</v>
      </c>
      <c r="T227" s="143">
        <f t="shared" si="43"/>
        <v>0</v>
      </c>
      <c r="AR227" s="144" t="s">
        <v>281</v>
      </c>
      <c r="AT227" s="144" t="s">
        <v>130</v>
      </c>
      <c r="AU227" s="144" t="s">
        <v>128</v>
      </c>
      <c r="AY227" s="16" t="s">
        <v>127</v>
      </c>
      <c r="BE227" s="145">
        <f t="shared" si="44"/>
        <v>0</v>
      </c>
      <c r="BF227" s="145">
        <f t="shared" si="45"/>
        <v>0</v>
      </c>
      <c r="BG227" s="145">
        <f t="shared" si="46"/>
        <v>0</v>
      </c>
      <c r="BH227" s="145">
        <f t="shared" si="47"/>
        <v>0</v>
      </c>
      <c r="BI227" s="145">
        <f t="shared" si="48"/>
        <v>0</v>
      </c>
      <c r="BJ227" s="16" t="s">
        <v>81</v>
      </c>
      <c r="BK227" s="145">
        <f t="shared" si="49"/>
        <v>0</v>
      </c>
      <c r="BL227" s="16" t="s">
        <v>281</v>
      </c>
      <c r="BM227" s="144" t="s">
        <v>770</v>
      </c>
    </row>
    <row r="228" spans="2:65" s="1" customFormat="1" ht="24.15" customHeight="1">
      <c r="B228" s="31"/>
      <c r="C228" s="173" t="s">
        <v>771</v>
      </c>
      <c r="D228" s="173" t="s">
        <v>423</v>
      </c>
      <c r="E228" s="174" t="s">
        <v>772</v>
      </c>
      <c r="F228" s="175" t="s">
        <v>773</v>
      </c>
      <c r="G228" s="176" t="s">
        <v>141</v>
      </c>
      <c r="H228" s="177">
        <v>1</v>
      </c>
      <c r="I228" s="178"/>
      <c r="J228" s="179">
        <f t="shared" si="40"/>
        <v>0</v>
      </c>
      <c r="K228" s="180"/>
      <c r="L228" s="181"/>
      <c r="M228" s="182" t="s">
        <v>1</v>
      </c>
      <c r="N228" s="183" t="s">
        <v>38</v>
      </c>
      <c r="P228" s="142">
        <f t="shared" si="41"/>
        <v>0</v>
      </c>
      <c r="Q228" s="142">
        <v>0</v>
      </c>
      <c r="R228" s="142">
        <f t="shared" si="42"/>
        <v>0</v>
      </c>
      <c r="S228" s="142">
        <v>0</v>
      </c>
      <c r="T228" s="143">
        <f t="shared" si="43"/>
        <v>0</v>
      </c>
      <c r="AR228" s="144" t="s">
        <v>379</v>
      </c>
      <c r="AT228" s="144" t="s">
        <v>423</v>
      </c>
      <c r="AU228" s="144" t="s">
        <v>128</v>
      </c>
      <c r="AY228" s="16" t="s">
        <v>127</v>
      </c>
      <c r="BE228" s="145">
        <f t="shared" si="44"/>
        <v>0</v>
      </c>
      <c r="BF228" s="145">
        <f t="shared" si="45"/>
        <v>0</v>
      </c>
      <c r="BG228" s="145">
        <f t="shared" si="46"/>
        <v>0</v>
      </c>
      <c r="BH228" s="145">
        <f t="shared" si="47"/>
        <v>0</v>
      </c>
      <c r="BI228" s="145">
        <f t="shared" si="48"/>
        <v>0</v>
      </c>
      <c r="BJ228" s="16" t="s">
        <v>81</v>
      </c>
      <c r="BK228" s="145">
        <f t="shared" si="49"/>
        <v>0</v>
      </c>
      <c r="BL228" s="16" t="s">
        <v>281</v>
      </c>
      <c r="BM228" s="144" t="s">
        <v>774</v>
      </c>
    </row>
    <row r="229" spans="2:65" s="1" customFormat="1" ht="16.5" customHeight="1">
      <c r="B229" s="31"/>
      <c r="C229" s="132" t="s">
        <v>305</v>
      </c>
      <c r="D229" s="132" t="s">
        <v>130</v>
      </c>
      <c r="E229" s="133" t="s">
        <v>751</v>
      </c>
      <c r="F229" s="134" t="s">
        <v>775</v>
      </c>
      <c r="G229" s="135" t="s">
        <v>141</v>
      </c>
      <c r="H229" s="136">
        <v>6</v>
      </c>
      <c r="I229" s="137"/>
      <c r="J229" s="138">
        <f t="shared" si="40"/>
        <v>0</v>
      </c>
      <c r="K229" s="139"/>
      <c r="L229" s="31"/>
      <c r="M229" s="140" t="s">
        <v>1</v>
      </c>
      <c r="N229" s="141" t="s">
        <v>38</v>
      </c>
      <c r="P229" s="142">
        <f t="shared" si="41"/>
        <v>0</v>
      </c>
      <c r="Q229" s="142">
        <v>0</v>
      </c>
      <c r="R229" s="142">
        <f t="shared" si="42"/>
        <v>0</v>
      </c>
      <c r="S229" s="142">
        <v>0</v>
      </c>
      <c r="T229" s="143">
        <f t="shared" si="43"/>
        <v>0</v>
      </c>
      <c r="AR229" s="144" t="s">
        <v>281</v>
      </c>
      <c r="AT229" s="144" t="s">
        <v>130</v>
      </c>
      <c r="AU229" s="144" t="s">
        <v>128</v>
      </c>
      <c r="AY229" s="16" t="s">
        <v>127</v>
      </c>
      <c r="BE229" s="145">
        <f t="shared" si="44"/>
        <v>0</v>
      </c>
      <c r="BF229" s="145">
        <f t="shared" si="45"/>
        <v>0</v>
      </c>
      <c r="BG229" s="145">
        <f t="shared" si="46"/>
        <v>0</v>
      </c>
      <c r="BH229" s="145">
        <f t="shared" si="47"/>
        <v>0</v>
      </c>
      <c r="BI229" s="145">
        <f t="shared" si="48"/>
        <v>0</v>
      </c>
      <c r="BJ229" s="16" t="s">
        <v>81</v>
      </c>
      <c r="BK229" s="145">
        <f t="shared" si="49"/>
        <v>0</v>
      </c>
      <c r="BL229" s="16" t="s">
        <v>281</v>
      </c>
      <c r="BM229" s="144" t="s">
        <v>776</v>
      </c>
    </row>
    <row r="230" spans="2:65" s="1" customFormat="1" ht="33" customHeight="1">
      <c r="B230" s="31"/>
      <c r="C230" s="173" t="s">
        <v>777</v>
      </c>
      <c r="D230" s="173" t="s">
        <v>423</v>
      </c>
      <c r="E230" s="174" t="s">
        <v>778</v>
      </c>
      <c r="F230" s="175" t="s">
        <v>779</v>
      </c>
      <c r="G230" s="176" t="s">
        <v>141</v>
      </c>
      <c r="H230" s="177">
        <v>6</v>
      </c>
      <c r="I230" s="178"/>
      <c r="J230" s="179">
        <f t="shared" si="40"/>
        <v>0</v>
      </c>
      <c r="K230" s="180"/>
      <c r="L230" s="181"/>
      <c r="M230" s="182" t="s">
        <v>1</v>
      </c>
      <c r="N230" s="183" t="s">
        <v>38</v>
      </c>
      <c r="P230" s="142">
        <f t="shared" si="41"/>
        <v>0</v>
      </c>
      <c r="Q230" s="142">
        <v>0</v>
      </c>
      <c r="R230" s="142">
        <f t="shared" si="42"/>
        <v>0</v>
      </c>
      <c r="S230" s="142">
        <v>0</v>
      </c>
      <c r="T230" s="143">
        <f t="shared" si="43"/>
        <v>0</v>
      </c>
      <c r="AR230" s="144" t="s">
        <v>379</v>
      </c>
      <c r="AT230" s="144" t="s">
        <v>423</v>
      </c>
      <c r="AU230" s="144" t="s">
        <v>128</v>
      </c>
      <c r="AY230" s="16" t="s">
        <v>127</v>
      </c>
      <c r="BE230" s="145">
        <f t="shared" si="44"/>
        <v>0</v>
      </c>
      <c r="BF230" s="145">
        <f t="shared" si="45"/>
        <v>0</v>
      </c>
      <c r="BG230" s="145">
        <f t="shared" si="46"/>
        <v>0</v>
      </c>
      <c r="BH230" s="145">
        <f t="shared" si="47"/>
        <v>0</v>
      </c>
      <c r="BI230" s="145">
        <f t="shared" si="48"/>
        <v>0</v>
      </c>
      <c r="BJ230" s="16" t="s">
        <v>81</v>
      </c>
      <c r="BK230" s="145">
        <f t="shared" si="49"/>
        <v>0</v>
      </c>
      <c r="BL230" s="16" t="s">
        <v>281</v>
      </c>
      <c r="BM230" s="144" t="s">
        <v>780</v>
      </c>
    </row>
    <row r="231" spans="2:65" s="1" customFormat="1" ht="16.5" customHeight="1">
      <c r="B231" s="31"/>
      <c r="C231" s="173" t="s">
        <v>781</v>
      </c>
      <c r="D231" s="173" t="s">
        <v>423</v>
      </c>
      <c r="E231" s="174" t="s">
        <v>782</v>
      </c>
      <c r="F231" s="175" t="s">
        <v>783</v>
      </c>
      <c r="G231" s="176" t="s">
        <v>141</v>
      </c>
      <c r="H231" s="177">
        <v>6</v>
      </c>
      <c r="I231" s="178"/>
      <c r="J231" s="179">
        <f t="shared" si="40"/>
        <v>0</v>
      </c>
      <c r="K231" s="180"/>
      <c r="L231" s="181"/>
      <c r="M231" s="182" t="s">
        <v>1</v>
      </c>
      <c r="N231" s="183" t="s">
        <v>38</v>
      </c>
      <c r="P231" s="142">
        <f t="shared" si="41"/>
        <v>0</v>
      </c>
      <c r="Q231" s="142">
        <v>0</v>
      </c>
      <c r="R231" s="142">
        <f t="shared" si="42"/>
        <v>0</v>
      </c>
      <c r="S231" s="142">
        <v>0</v>
      </c>
      <c r="T231" s="143">
        <f t="shared" si="43"/>
        <v>0</v>
      </c>
      <c r="AR231" s="144" t="s">
        <v>379</v>
      </c>
      <c r="AT231" s="144" t="s">
        <v>423</v>
      </c>
      <c r="AU231" s="144" t="s">
        <v>128</v>
      </c>
      <c r="AY231" s="16" t="s">
        <v>127</v>
      </c>
      <c r="BE231" s="145">
        <f t="shared" si="44"/>
        <v>0</v>
      </c>
      <c r="BF231" s="145">
        <f t="shared" si="45"/>
        <v>0</v>
      </c>
      <c r="BG231" s="145">
        <f t="shared" si="46"/>
        <v>0</v>
      </c>
      <c r="BH231" s="145">
        <f t="shared" si="47"/>
        <v>0</v>
      </c>
      <c r="BI231" s="145">
        <f t="shared" si="48"/>
        <v>0</v>
      </c>
      <c r="BJ231" s="16" t="s">
        <v>81</v>
      </c>
      <c r="BK231" s="145">
        <f t="shared" si="49"/>
        <v>0</v>
      </c>
      <c r="BL231" s="16" t="s">
        <v>281</v>
      </c>
      <c r="BM231" s="144" t="s">
        <v>784</v>
      </c>
    </row>
    <row r="232" spans="2:65" s="1" customFormat="1" ht="16.5" customHeight="1">
      <c r="B232" s="31"/>
      <c r="C232" s="173" t="s">
        <v>785</v>
      </c>
      <c r="D232" s="173" t="s">
        <v>423</v>
      </c>
      <c r="E232" s="174" t="s">
        <v>786</v>
      </c>
      <c r="F232" s="175" t="s">
        <v>787</v>
      </c>
      <c r="G232" s="176" t="s">
        <v>141</v>
      </c>
      <c r="H232" s="177">
        <v>21</v>
      </c>
      <c r="I232" s="178"/>
      <c r="J232" s="179">
        <f t="shared" si="40"/>
        <v>0</v>
      </c>
      <c r="K232" s="180"/>
      <c r="L232" s="181"/>
      <c r="M232" s="182" t="s">
        <v>1</v>
      </c>
      <c r="N232" s="183" t="s">
        <v>38</v>
      </c>
      <c r="P232" s="142">
        <f t="shared" si="41"/>
        <v>0</v>
      </c>
      <c r="Q232" s="142">
        <v>0</v>
      </c>
      <c r="R232" s="142">
        <f t="shared" si="42"/>
        <v>0</v>
      </c>
      <c r="S232" s="142">
        <v>0</v>
      </c>
      <c r="T232" s="143">
        <f t="shared" si="43"/>
        <v>0</v>
      </c>
      <c r="AR232" s="144" t="s">
        <v>379</v>
      </c>
      <c r="AT232" s="144" t="s">
        <v>423</v>
      </c>
      <c r="AU232" s="144" t="s">
        <v>128</v>
      </c>
      <c r="AY232" s="16" t="s">
        <v>127</v>
      </c>
      <c r="BE232" s="145">
        <f t="shared" si="44"/>
        <v>0</v>
      </c>
      <c r="BF232" s="145">
        <f t="shared" si="45"/>
        <v>0</v>
      </c>
      <c r="BG232" s="145">
        <f t="shared" si="46"/>
        <v>0</v>
      </c>
      <c r="BH232" s="145">
        <f t="shared" si="47"/>
        <v>0</v>
      </c>
      <c r="BI232" s="145">
        <f t="shared" si="48"/>
        <v>0</v>
      </c>
      <c r="BJ232" s="16" t="s">
        <v>81</v>
      </c>
      <c r="BK232" s="145">
        <f t="shared" si="49"/>
        <v>0</v>
      </c>
      <c r="BL232" s="16" t="s">
        <v>281</v>
      </c>
      <c r="BM232" s="144" t="s">
        <v>788</v>
      </c>
    </row>
    <row r="233" spans="2:65" s="1" customFormat="1" ht="16.5" customHeight="1">
      <c r="B233" s="31"/>
      <c r="C233" s="173" t="s">
        <v>789</v>
      </c>
      <c r="D233" s="173" t="s">
        <v>423</v>
      </c>
      <c r="E233" s="174" t="s">
        <v>790</v>
      </c>
      <c r="F233" s="175" t="s">
        <v>791</v>
      </c>
      <c r="G233" s="176" t="s">
        <v>141</v>
      </c>
      <c r="H233" s="177">
        <v>9</v>
      </c>
      <c r="I233" s="178"/>
      <c r="J233" s="179">
        <f t="shared" si="40"/>
        <v>0</v>
      </c>
      <c r="K233" s="180"/>
      <c r="L233" s="181"/>
      <c r="M233" s="182" t="s">
        <v>1</v>
      </c>
      <c r="N233" s="183" t="s">
        <v>38</v>
      </c>
      <c r="P233" s="142">
        <f t="shared" si="41"/>
        <v>0</v>
      </c>
      <c r="Q233" s="142">
        <v>0</v>
      </c>
      <c r="R233" s="142">
        <f t="shared" si="42"/>
        <v>0</v>
      </c>
      <c r="S233" s="142">
        <v>0</v>
      </c>
      <c r="T233" s="143">
        <f t="shared" si="43"/>
        <v>0</v>
      </c>
      <c r="AR233" s="144" t="s">
        <v>379</v>
      </c>
      <c r="AT233" s="144" t="s">
        <v>423</v>
      </c>
      <c r="AU233" s="144" t="s">
        <v>128</v>
      </c>
      <c r="AY233" s="16" t="s">
        <v>127</v>
      </c>
      <c r="BE233" s="145">
        <f t="shared" si="44"/>
        <v>0</v>
      </c>
      <c r="BF233" s="145">
        <f t="shared" si="45"/>
        <v>0</v>
      </c>
      <c r="BG233" s="145">
        <f t="shared" si="46"/>
        <v>0</v>
      </c>
      <c r="BH233" s="145">
        <f t="shared" si="47"/>
        <v>0</v>
      </c>
      <c r="BI233" s="145">
        <f t="shared" si="48"/>
        <v>0</v>
      </c>
      <c r="BJ233" s="16" t="s">
        <v>81</v>
      </c>
      <c r="BK233" s="145">
        <f t="shared" si="49"/>
        <v>0</v>
      </c>
      <c r="BL233" s="16" t="s">
        <v>281</v>
      </c>
      <c r="BM233" s="144" t="s">
        <v>792</v>
      </c>
    </row>
    <row r="234" spans="2:65" s="1" customFormat="1" ht="21.75" customHeight="1">
      <c r="B234" s="31"/>
      <c r="C234" s="132" t="s">
        <v>793</v>
      </c>
      <c r="D234" s="132" t="s">
        <v>130</v>
      </c>
      <c r="E234" s="133" t="s">
        <v>794</v>
      </c>
      <c r="F234" s="134" t="s">
        <v>795</v>
      </c>
      <c r="G234" s="135" t="s">
        <v>141</v>
      </c>
      <c r="H234" s="136">
        <v>2</v>
      </c>
      <c r="I234" s="137"/>
      <c r="J234" s="138">
        <f t="shared" si="40"/>
        <v>0</v>
      </c>
      <c r="K234" s="139"/>
      <c r="L234" s="31"/>
      <c r="M234" s="140" t="s">
        <v>1</v>
      </c>
      <c r="N234" s="141" t="s">
        <v>38</v>
      </c>
      <c r="P234" s="142">
        <f t="shared" si="41"/>
        <v>0</v>
      </c>
      <c r="Q234" s="142">
        <v>0</v>
      </c>
      <c r="R234" s="142">
        <f t="shared" si="42"/>
        <v>0</v>
      </c>
      <c r="S234" s="142">
        <v>0</v>
      </c>
      <c r="T234" s="143">
        <f t="shared" si="43"/>
        <v>0</v>
      </c>
      <c r="AR234" s="144" t="s">
        <v>281</v>
      </c>
      <c r="AT234" s="144" t="s">
        <v>130</v>
      </c>
      <c r="AU234" s="144" t="s">
        <v>128</v>
      </c>
      <c r="AY234" s="16" t="s">
        <v>127</v>
      </c>
      <c r="BE234" s="145">
        <f t="shared" si="44"/>
        <v>0</v>
      </c>
      <c r="BF234" s="145">
        <f t="shared" si="45"/>
        <v>0</v>
      </c>
      <c r="BG234" s="145">
        <f t="shared" si="46"/>
        <v>0</v>
      </c>
      <c r="BH234" s="145">
        <f t="shared" si="47"/>
        <v>0</v>
      </c>
      <c r="BI234" s="145">
        <f t="shared" si="48"/>
        <v>0</v>
      </c>
      <c r="BJ234" s="16" t="s">
        <v>81</v>
      </c>
      <c r="BK234" s="145">
        <f t="shared" si="49"/>
        <v>0</v>
      </c>
      <c r="BL234" s="16" t="s">
        <v>281</v>
      </c>
      <c r="BM234" s="144" t="s">
        <v>796</v>
      </c>
    </row>
    <row r="235" spans="2:65" s="1" customFormat="1" ht="24.15" customHeight="1">
      <c r="B235" s="31"/>
      <c r="C235" s="173" t="s">
        <v>797</v>
      </c>
      <c r="D235" s="173" t="s">
        <v>423</v>
      </c>
      <c r="E235" s="174" t="s">
        <v>798</v>
      </c>
      <c r="F235" s="175" t="s">
        <v>799</v>
      </c>
      <c r="G235" s="176" t="s">
        <v>141</v>
      </c>
      <c r="H235" s="177">
        <v>2</v>
      </c>
      <c r="I235" s="178"/>
      <c r="J235" s="179">
        <f t="shared" si="40"/>
        <v>0</v>
      </c>
      <c r="K235" s="180"/>
      <c r="L235" s="181"/>
      <c r="M235" s="182" t="s">
        <v>1</v>
      </c>
      <c r="N235" s="183" t="s">
        <v>38</v>
      </c>
      <c r="P235" s="142">
        <f t="shared" si="41"/>
        <v>0</v>
      </c>
      <c r="Q235" s="142">
        <v>0</v>
      </c>
      <c r="R235" s="142">
        <f t="shared" si="42"/>
        <v>0</v>
      </c>
      <c r="S235" s="142">
        <v>0</v>
      </c>
      <c r="T235" s="143">
        <f t="shared" si="43"/>
        <v>0</v>
      </c>
      <c r="AR235" s="144" t="s">
        <v>379</v>
      </c>
      <c r="AT235" s="144" t="s">
        <v>423</v>
      </c>
      <c r="AU235" s="144" t="s">
        <v>128</v>
      </c>
      <c r="AY235" s="16" t="s">
        <v>127</v>
      </c>
      <c r="BE235" s="145">
        <f t="shared" si="44"/>
        <v>0</v>
      </c>
      <c r="BF235" s="145">
        <f t="shared" si="45"/>
        <v>0</v>
      </c>
      <c r="BG235" s="145">
        <f t="shared" si="46"/>
        <v>0</v>
      </c>
      <c r="BH235" s="145">
        <f t="shared" si="47"/>
        <v>0</v>
      </c>
      <c r="BI235" s="145">
        <f t="shared" si="48"/>
        <v>0</v>
      </c>
      <c r="BJ235" s="16" t="s">
        <v>81</v>
      </c>
      <c r="BK235" s="145">
        <f t="shared" si="49"/>
        <v>0</v>
      </c>
      <c r="BL235" s="16" t="s">
        <v>281</v>
      </c>
      <c r="BM235" s="144" t="s">
        <v>800</v>
      </c>
    </row>
    <row r="236" spans="2:65" s="1" customFormat="1" ht="33" customHeight="1">
      <c r="B236" s="31"/>
      <c r="C236" s="132" t="s">
        <v>801</v>
      </c>
      <c r="D236" s="132" t="s">
        <v>130</v>
      </c>
      <c r="E236" s="133" t="s">
        <v>802</v>
      </c>
      <c r="F236" s="134" t="s">
        <v>803</v>
      </c>
      <c r="G236" s="135" t="s">
        <v>141</v>
      </c>
      <c r="H236" s="136">
        <v>1</v>
      </c>
      <c r="I236" s="137"/>
      <c r="J236" s="138">
        <f t="shared" si="40"/>
        <v>0</v>
      </c>
      <c r="K236" s="139"/>
      <c r="L236" s="31"/>
      <c r="M236" s="140" t="s">
        <v>1</v>
      </c>
      <c r="N236" s="141" t="s">
        <v>38</v>
      </c>
      <c r="P236" s="142">
        <f t="shared" si="41"/>
        <v>0</v>
      </c>
      <c r="Q236" s="142">
        <v>0</v>
      </c>
      <c r="R236" s="142">
        <f t="shared" si="42"/>
        <v>0</v>
      </c>
      <c r="S236" s="142">
        <v>0</v>
      </c>
      <c r="T236" s="143">
        <f t="shared" si="43"/>
        <v>0</v>
      </c>
      <c r="AR236" s="144" t="s">
        <v>281</v>
      </c>
      <c r="AT236" s="144" t="s">
        <v>130</v>
      </c>
      <c r="AU236" s="144" t="s">
        <v>128</v>
      </c>
      <c r="AY236" s="16" t="s">
        <v>127</v>
      </c>
      <c r="BE236" s="145">
        <f t="shared" si="44"/>
        <v>0</v>
      </c>
      <c r="BF236" s="145">
        <f t="shared" si="45"/>
        <v>0</v>
      </c>
      <c r="BG236" s="145">
        <f t="shared" si="46"/>
        <v>0</v>
      </c>
      <c r="BH236" s="145">
        <f t="shared" si="47"/>
        <v>0</v>
      </c>
      <c r="BI236" s="145">
        <f t="shared" si="48"/>
        <v>0</v>
      </c>
      <c r="BJ236" s="16" t="s">
        <v>81</v>
      </c>
      <c r="BK236" s="145">
        <f t="shared" si="49"/>
        <v>0</v>
      </c>
      <c r="BL236" s="16" t="s">
        <v>281</v>
      </c>
      <c r="BM236" s="144" t="s">
        <v>804</v>
      </c>
    </row>
    <row r="237" spans="2:65" s="1" customFormat="1" ht="24.15" customHeight="1">
      <c r="B237" s="31"/>
      <c r="C237" s="173" t="s">
        <v>805</v>
      </c>
      <c r="D237" s="173" t="s">
        <v>423</v>
      </c>
      <c r="E237" s="174" t="s">
        <v>806</v>
      </c>
      <c r="F237" s="175" t="s">
        <v>807</v>
      </c>
      <c r="G237" s="176" t="s">
        <v>141</v>
      </c>
      <c r="H237" s="177">
        <v>1</v>
      </c>
      <c r="I237" s="178"/>
      <c r="J237" s="179">
        <f t="shared" si="40"/>
        <v>0</v>
      </c>
      <c r="K237" s="180"/>
      <c r="L237" s="181"/>
      <c r="M237" s="182" t="s">
        <v>1</v>
      </c>
      <c r="N237" s="183" t="s">
        <v>38</v>
      </c>
      <c r="P237" s="142">
        <f t="shared" si="41"/>
        <v>0</v>
      </c>
      <c r="Q237" s="142">
        <v>0</v>
      </c>
      <c r="R237" s="142">
        <f t="shared" si="42"/>
        <v>0</v>
      </c>
      <c r="S237" s="142">
        <v>0</v>
      </c>
      <c r="T237" s="143">
        <f t="shared" si="43"/>
        <v>0</v>
      </c>
      <c r="AR237" s="144" t="s">
        <v>379</v>
      </c>
      <c r="AT237" s="144" t="s">
        <v>423</v>
      </c>
      <c r="AU237" s="144" t="s">
        <v>128</v>
      </c>
      <c r="AY237" s="16" t="s">
        <v>127</v>
      </c>
      <c r="BE237" s="145">
        <f t="shared" si="44"/>
        <v>0</v>
      </c>
      <c r="BF237" s="145">
        <f t="shared" si="45"/>
        <v>0</v>
      </c>
      <c r="BG237" s="145">
        <f t="shared" si="46"/>
        <v>0</v>
      </c>
      <c r="BH237" s="145">
        <f t="shared" si="47"/>
        <v>0</v>
      </c>
      <c r="BI237" s="145">
        <f t="shared" si="48"/>
        <v>0</v>
      </c>
      <c r="BJ237" s="16" t="s">
        <v>81</v>
      </c>
      <c r="BK237" s="145">
        <f t="shared" si="49"/>
        <v>0</v>
      </c>
      <c r="BL237" s="16" t="s">
        <v>281</v>
      </c>
      <c r="BM237" s="144" t="s">
        <v>808</v>
      </c>
    </row>
    <row r="238" spans="2:65" s="1" customFormat="1" ht="16.5" customHeight="1">
      <c r="B238" s="31"/>
      <c r="C238" s="132" t="s">
        <v>809</v>
      </c>
      <c r="D238" s="132" t="s">
        <v>130</v>
      </c>
      <c r="E238" s="133" t="s">
        <v>810</v>
      </c>
      <c r="F238" s="134" t="s">
        <v>811</v>
      </c>
      <c r="G238" s="135" t="s">
        <v>141</v>
      </c>
      <c r="H238" s="136">
        <v>1</v>
      </c>
      <c r="I238" s="137"/>
      <c r="J238" s="138">
        <f t="shared" si="40"/>
        <v>0</v>
      </c>
      <c r="K238" s="139"/>
      <c r="L238" s="31"/>
      <c r="M238" s="140" t="s">
        <v>1</v>
      </c>
      <c r="N238" s="141" t="s">
        <v>38</v>
      </c>
      <c r="P238" s="142">
        <f t="shared" si="41"/>
        <v>0</v>
      </c>
      <c r="Q238" s="142">
        <v>0</v>
      </c>
      <c r="R238" s="142">
        <f t="shared" si="42"/>
        <v>0</v>
      </c>
      <c r="S238" s="142">
        <v>0</v>
      </c>
      <c r="T238" s="143">
        <f t="shared" si="43"/>
        <v>0</v>
      </c>
      <c r="AR238" s="144" t="s">
        <v>281</v>
      </c>
      <c r="AT238" s="144" t="s">
        <v>130</v>
      </c>
      <c r="AU238" s="144" t="s">
        <v>128</v>
      </c>
      <c r="AY238" s="16" t="s">
        <v>127</v>
      </c>
      <c r="BE238" s="145">
        <f t="shared" si="44"/>
        <v>0</v>
      </c>
      <c r="BF238" s="145">
        <f t="shared" si="45"/>
        <v>0</v>
      </c>
      <c r="BG238" s="145">
        <f t="shared" si="46"/>
        <v>0</v>
      </c>
      <c r="BH238" s="145">
        <f t="shared" si="47"/>
        <v>0</v>
      </c>
      <c r="BI238" s="145">
        <f t="shared" si="48"/>
        <v>0</v>
      </c>
      <c r="BJ238" s="16" t="s">
        <v>81</v>
      </c>
      <c r="BK238" s="145">
        <f t="shared" si="49"/>
        <v>0</v>
      </c>
      <c r="BL238" s="16" t="s">
        <v>281</v>
      </c>
      <c r="BM238" s="144" t="s">
        <v>812</v>
      </c>
    </row>
    <row r="239" spans="2:65" s="1" customFormat="1" ht="24.15" customHeight="1">
      <c r="B239" s="31"/>
      <c r="C239" s="173" t="s">
        <v>813</v>
      </c>
      <c r="D239" s="173" t="s">
        <v>423</v>
      </c>
      <c r="E239" s="174" t="s">
        <v>814</v>
      </c>
      <c r="F239" s="175" t="s">
        <v>815</v>
      </c>
      <c r="G239" s="176" t="s">
        <v>141</v>
      </c>
      <c r="H239" s="177">
        <v>1</v>
      </c>
      <c r="I239" s="178"/>
      <c r="J239" s="179">
        <f t="shared" si="40"/>
        <v>0</v>
      </c>
      <c r="K239" s="180"/>
      <c r="L239" s="181"/>
      <c r="M239" s="182" t="s">
        <v>1</v>
      </c>
      <c r="N239" s="183" t="s">
        <v>38</v>
      </c>
      <c r="P239" s="142">
        <f t="shared" si="41"/>
        <v>0</v>
      </c>
      <c r="Q239" s="142">
        <v>0</v>
      </c>
      <c r="R239" s="142">
        <f t="shared" si="42"/>
        <v>0</v>
      </c>
      <c r="S239" s="142">
        <v>0</v>
      </c>
      <c r="T239" s="143">
        <f t="shared" si="43"/>
        <v>0</v>
      </c>
      <c r="AR239" s="144" t="s">
        <v>379</v>
      </c>
      <c r="AT239" s="144" t="s">
        <v>423</v>
      </c>
      <c r="AU239" s="144" t="s">
        <v>128</v>
      </c>
      <c r="AY239" s="16" t="s">
        <v>127</v>
      </c>
      <c r="BE239" s="145">
        <f t="shared" si="44"/>
        <v>0</v>
      </c>
      <c r="BF239" s="145">
        <f t="shared" si="45"/>
        <v>0</v>
      </c>
      <c r="BG239" s="145">
        <f t="shared" si="46"/>
        <v>0</v>
      </c>
      <c r="BH239" s="145">
        <f t="shared" si="47"/>
        <v>0</v>
      </c>
      <c r="BI239" s="145">
        <f t="shared" si="48"/>
        <v>0</v>
      </c>
      <c r="BJ239" s="16" t="s">
        <v>81</v>
      </c>
      <c r="BK239" s="145">
        <f t="shared" si="49"/>
        <v>0</v>
      </c>
      <c r="BL239" s="16" t="s">
        <v>281</v>
      </c>
      <c r="BM239" s="144" t="s">
        <v>816</v>
      </c>
    </row>
    <row r="240" spans="2:65" s="1" customFormat="1" ht="24.15" customHeight="1">
      <c r="B240" s="31"/>
      <c r="C240" s="132" t="s">
        <v>817</v>
      </c>
      <c r="D240" s="132" t="s">
        <v>130</v>
      </c>
      <c r="E240" s="133" t="s">
        <v>818</v>
      </c>
      <c r="F240" s="134" t="s">
        <v>819</v>
      </c>
      <c r="G240" s="135" t="s">
        <v>141</v>
      </c>
      <c r="H240" s="136">
        <v>136</v>
      </c>
      <c r="I240" s="137"/>
      <c r="J240" s="138">
        <f t="shared" si="40"/>
        <v>0</v>
      </c>
      <c r="K240" s="139"/>
      <c r="L240" s="31"/>
      <c r="M240" s="140" t="s">
        <v>1</v>
      </c>
      <c r="N240" s="141" t="s">
        <v>38</v>
      </c>
      <c r="P240" s="142">
        <f t="shared" si="41"/>
        <v>0</v>
      </c>
      <c r="Q240" s="142">
        <v>0</v>
      </c>
      <c r="R240" s="142">
        <f t="shared" si="42"/>
        <v>0</v>
      </c>
      <c r="S240" s="142">
        <v>5.6999999999999998E-4</v>
      </c>
      <c r="T240" s="143">
        <f t="shared" si="43"/>
        <v>7.7519999999999992E-2</v>
      </c>
      <c r="AR240" s="144" t="s">
        <v>281</v>
      </c>
      <c r="AT240" s="144" t="s">
        <v>130</v>
      </c>
      <c r="AU240" s="144" t="s">
        <v>128</v>
      </c>
      <c r="AY240" s="16" t="s">
        <v>127</v>
      </c>
      <c r="BE240" s="145">
        <f t="shared" si="44"/>
        <v>0</v>
      </c>
      <c r="BF240" s="145">
        <f t="shared" si="45"/>
        <v>0</v>
      </c>
      <c r="BG240" s="145">
        <f t="shared" si="46"/>
        <v>0</v>
      </c>
      <c r="BH240" s="145">
        <f t="shared" si="47"/>
        <v>0</v>
      </c>
      <c r="BI240" s="145">
        <f t="shared" si="48"/>
        <v>0</v>
      </c>
      <c r="BJ240" s="16" t="s">
        <v>81</v>
      </c>
      <c r="BK240" s="145">
        <f t="shared" si="49"/>
        <v>0</v>
      </c>
      <c r="BL240" s="16" t="s">
        <v>281</v>
      </c>
      <c r="BM240" s="144" t="s">
        <v>820</v>
      </c>
    </row>
    <row r="241" spans="2:65" s="1" customFormat="1" ht="21.75" customHeight="1">
      <c r="B241" s="31"/>
      <c r="C241" s="132" t="s">
        <v>821</v>
      </c>
      <c r="D241" s="132" t="s">
        <v>130</v>
      </c>
      <c r="E241" s="133" t="s">
        <v>822</v>
      </c>
      <c r="F241" s="134" t="s">
        <v>823</v>
      </c>
      <c r="G241" s="135" t="s">
        <v>141</v>
      </c>
      <c r="H241" s="136">
        <v>136</v>
      </c>
      <c r="I241" s="137"/>
      <c r="J241" s="138">
        <f t="shared" si="40"/>
        <v>0</v>
      </c>
      <c r="K241" s="139"/>
      <c r="L241" s="31"/>
      <c r="M241" s="140" t="s">
        <v>1</v>
      </c>
      <c r="N241" s="141" t="s">
        <v>38</v>
      </c>
      <c r="P241" s="142">
        <f t="shared" si="41"/>
        <v>0</v>
      </c>
      <c r="Q241" s="142">
        <v>0</v>
      </c>
      <c r="R241" s="142">
        <f t="shared" si="42"/>
        <v>0</v>
      </c>
      <c r="S241" s="142">
        <v>0</v>
      </c>
      <c r="T241" s="143">
        <f t="shared" si="43"/>
        <v>0</v>
      </c>
      <c r="AR241" s="144" t="s">
        <v>281</v>
      </c>
      <c r="AT241" s="144" t="s">
        <v>130</v>
      </c>
      <c r="AU241" s="144" t="s">
        <v>128</v>
      </c>
      <c r="AY241" s="16" t="s">
        <v>127</v>
      </c>
      <c r="BE241" s="145">
        <f t="shared" si="44"/>
        <v>0</v>
      </c>
      <c r="BF241" s="145">
        <f t="shared" si="45"/>
        <v>0</v>
      </c>
      <c r="BG241" s="145">
        <f t="shared" si="46"/>
        <v>0</v>
      </c>
      <c r="BH241" s="145">
        <f t="shared" si="47"/>
        <v>0</v>
      </c>
      <c r="BI241" s="145">
        <f t="shared" si="48"/>
        <v>0</v>
      </c>
      <c r="BJ241" s="16" t="s">
        <v>81</v>
      </c>
      <c r="BK241" s="145">
        <f t="shared" si="49"/>
        <v>0</v>
      </c>
      <c r="BL241" s="16" t="s">
        <v>281</v>
      </c>
      <c r="BM241" s="144" t="s">
        <v>824</v>
      </c>
    </row>
    <row r="242" spans="2:65" s="1" customFormat="1" ht="24.15" customHeight="1">
      <c r="B242" s="31"/>
      <c r="C242" s="173" t="s">
        <v>825</v>
      </c>
      <c r="D242" s="173" t="s">
        <v>423</v>
      </c>
      <c r="E242" s="174" t="s">
        <v>826</v>
      </c>
      <c r="F242" s="175" t="s">
        <v>827</v>
      </c>
      <c r="G242" s="176" t="s">
        <v>141</v>
      </c>
      <c r="H242" s="177">
        <v>106</v>
      </c>
      <c r="I242" s="178"/>
      <c r="J242" s="179">
        <f t="shared" si="40"/>
        <v>0</v>
      </c>
      <c r="K242" s="180"/>
      <c r="L242" s="181"/>
      <c r="M242" s="182" t="s">
        <v>1</v>
      </c>
      <c r="N242" s="183" t="s">
        <v>38</v>
      </c>
      <c r="P242" s="142">
        <f t="shared" si="41"/>
        <v>0</v>
      </c>
      <c r="Q242" s="142">
        <v>0</v>
      </c>
      <c r="R242" s="142">
        <f t="shared" si="42"/>
        <v>0</v>
      </c>
      <c r="S242" s="142">
        <v>0</v>
      </c>
      <c r="T242" s="143">
        <f t="shared" si="43"/>
        <v>0</v>
      </c>
      <c r="AR242" s="144" t="s">
        <v>379</v>
      </c>
      <c r="AT242" s="144" t="s">
        <v>423</v>
      </c>
      <c r="AU242" s="144" t="s">
        <v>128</v>
      </c>
      <c r="AY242" s="16" t="s">
        <v>127</v>
      </c>
      <c r="BE242" s="145">
        <f t="shared" si="44"/>
        <v>0</v>
      </c>
      <c r="BF242" s="145">
        <f t="shared" si="45"/>
        <v>0</v>
      </c>
      <c r="BG242" s="145">
        <f t="shared" si="46"/>
        <v>0</v>
      </c>
      <c r="BH242" s="145">
        <f t="shared" si="47"/>
        <v>0</v>
      </c>
      <c r="BI242" s="145">
        <f t="shared" si="48"/>
        <v>0</v>
      </c>
      <c r="BJ242" s="16" t="s">
        <v>81</v>
      </c>
      <c r="BK242" s="145">
        <f t="shared" si="49"/>
        <v>0</v>
      </c>
      <c r="BL242" s="16" t="s">
        <v>281</v>
      </c>
      <c r="BM242" s="144" t="s">
        <v>828</v>
      </c>
    </row>
    <row r="243" spans="2:65" s="1" customFormat="1" ht="16.5" customHeight="1">
      <c r="B243" s="31"/>
      <c r="C243" s="173" t="s">
        <v>829</v>
      </c>
      <c r="D243" s="173" t="s">
        <v>423</v>
      </c>
      <c r="E243" s="174" t="s">
        <v>830</v>
      </c>
      <c r="F243" s="175" t="s">
        <v>831</v>
      </c>
      <c r="G243" s="176" t="s">
        <v>141</v>
      </c>
      <c r="H243" s="177">
        <v>30</v>
      </c>
      <c r="I243" s="178"/>
      <c r="J243" s="179">
        <f t="shared" si="40"/>
        <v>0</v>
      </c>
      <c r="K243" s="180"/>
      <c r="L243" s="181"/>
      <c r="M243" s="182" t="s">
        <v>1</v>
      </c>
      <c r="N243" s="183" t="s">
        <v>38</v>
      </c>
      <c r="P243" s="142">
        <f t="shared" si="41"/>
        <v>0</v>
      </c>
      <c r="Q243" s="142">
        <v>0</v>
      </c>
      <c r="R243" s="142">
        <f t="shared" si="42"/>
        <v>0</v>
      </c>
      <c r="S243" s="142">
        <v>0</v>
      </c>
      <c r="T243" s="143">
        <f t="shared" si="43"/>
        <v>0</v>
      </c>
      <c r="AR243" s="144" t="s">
        <v>379</v>
      </c>
      <c r="AT243" s="144" t="s">
        <v>423</v>
      </c>
      <c r="AU243" s="144" t="s">
        <v>128</v>
      </c>
      <c r="AY243" s="16" t="s">
        <v>127</v>
      </c>
      <c r="BE243" s="145">
        <f t="shared" si="44"/>
        <v>0</v>
      </c>
      <c r="BF243" s="145">
        <f t="shared" si="45"/>
        <v>0</v>
      </c>
      <c r="BG243" s="145">
        <f t="shared" si="46"/>
        <v>0</v>
      </c>
      <c r="BH243" s="145">
        <f t="shared" si="47"/>
        <v>0</v>
      </c>
      <c r="BI243" s="145">
        <f t="shared" si="48"/>
        <v>0</v>
      </c>
      <c r="BJ243" s="16" t="s">
        <v>81</v>
      </c>
      <c r="BK243" s="145">
        <f t="shared" si="49"/>
        <v>0</v>
      </c>
      <c r="BL243" s="16" t="s">
        <v>281</v>
      </c>
      <c r="BM243" s="144" t="s">
        <v>832</v>
      </c>
    </row>
    <row r="244" spans="2:65" s="1" customFormat="1" ht="24.15" customHeight="1">
      <c r="B244" s="31"/>
      <c r="C244" s="132" t="s">
        <v>833</v>
      </c>
      <c r="D244" s="132" t="s">
        <v>130</v>
      </c>
      <c r="E244" s="133" t="s">
        <v>834</v>
      </c>
      <c r="F244" s="134" t="s">
        <v>835</v>
      </c>
      <c r="G244" s="135" t="s">
        <v>141</v>
      </c>
      <c r="H244" s="136">
        <v>40</v>
      </c>
      <c r="I244" s="137"/>
      <c r="J244" s="138">
        <f t="shared" si="40"/>
        <v>0</v>
      </c>
      <c r="K244" s="139"/>
      <c r="L244" s="31"/>
      <c r="M244" s="140" t="s">
        <v>1</v>
      </c>
      <c r="N244" s="141" t="s">
        <v>38</v>
      </c>
      <c r="P244" s="142">
        <f t="shared" si="41"/>
        <v>0</v>
      </c>
      <c r="Q244" s="142">
        <v>0</v>
      </c>
      <c r="R244" s="142">
        <f t="shared" si="42"/>
        <v>0</v>
      </c>
      <c r="S244" s="142">
        <v>0</v>
      </c>
      <c r="T244" s="143">
        <f t="shared" si="43"/>
        <v>0</v>
      </c>
      <c r="AR244" s="144" t="s">
        <v>281</v>
      </c>
      <c r="AT244" s="144" t="s">
        <v>130</v>
      </c>
      <c r="AU244" s="144" t="s">
        <v>128</v>
      </c>
      <c r="AY244" s="16" t="s">
        <v>127</v>
      </c>
      <c r="BE244" s="145">
        <f t="shared" si="44"/>
        <v>0</v>
      </c>
      <c r="BF244" s="145">
        <f t="shared" si="45"/>
        <v>0</v>
      </c>
      <c r="BG244" s="145">
        <f t="shared" si="46"/>
        <v>0</v>
      </c>
      <c r="BH244" s="145">
        <f t="shared" si="47"/>
        <v>0</v>
      </c>
      <c r="BI244" s="145">
        <f t="shared" si="48"/>
        <v>0</v>
      </c>
      <c r="BJ244" s="16" t="s">
        <v>81</v>
      </c>
      <c r="BK244" s="145">
        <f t="shared" si="49"/>
        <v>0</v>
      </c>
      <c r="BL244" s="16" t="s">
        <v>281</v>
      </c>
      <c r="BM244" s="144" t="s">
        <v>836</v>
      </c>
    </row>
    <row r="245" spans="2:65" s="1" customFormat="1" ht="24.15" customHeight="1">
      <c r="B245" s="31"/>
      <c r="C245" s="173" t="s">
        <v>837</v>
      </c>
      <c r="D245" s="173" t="s">
        <v>423</v>
      </c>
      <c r="E245" s="174" t="s">
        <v>838</v>
      </c>
      <c r="F245" s="175" t="s">
        <v>839</v>
      </c>
      <c r="G245" s="176" t="s">
        <v>141</v>
      </c>
      <c r="H245" s="177">
        <v>40</v>
      </c>
      <c r="I245" s="178"/>
      <c r="J245" s="179">
        <f t="shared" si="40"/>
        <v>0</v>
      </c>
      <c r="K245" s="180"/>
      <c r="L245" s="181"/>
      <c r="M245" s="182" t="s">
        <v>1</v>
      </c>
      <c r="N245" s="183" t="s">
        <v>38</v>
      </c>
      <c r="P245" s="142">
        <f t="shared" si="41"/>
        <v>0</v>
      </c>
      <c r="Q245" s="142">
        <v>0</v>
      </c>
      <c r="R245" s="142">
        <f t="shared" si="42"/>
        <v>0</v>
      </c>
      <c r="S245" s="142">
        <v>0</v>
      </c>
      <c r="T245" s="143">
        <f t="shared" si="43"/>
        <v>0</v>
      </c>
      <c r="AR245" s="144" t="s">
        <v>379</v>
      </c>
      <c r="AT245" s="144" t="s">
        <v>423</v>
      </c>
      <c r="AU245" s="144" t="s">
        <v>128</v>
      </c>
      <c r="AY245" s="16" t="s">
        <v>127</v>
      </c>
      <c r="BE245" s="145">
        <f t="shared" si="44"/>
        <v>0</v>
      </c>
      <c r="BF245" s="145">
        <f t="shared" si="45"/>
        <v>0</v>
      </c>
      <c r="BG245" s="145">
        <f t="shared" si="46"/>
        <v>0</v>
      </c>
      <c r="BH245" s="145">
        <f t="shared" si="47"/>
        <v>0</v>
      </c>
      <c r="BI245" s="145">
        <f t="shared" si="48"/>
        <v>0</v>
      </c>
      <c r="BJ245" s="16" t="s">
        <v>81</v>
      </c>
      <c r="BK245" s="145">
        <f t="shared" si="49"/>
        <v>0</v>
      </c>
      <c r="BL245" s="16" t="s">
        <v>281</v>
      </c>
      <c r="BM245" s="144" t="s">
        <v>840</v>
      </c>
    </row>
    <row r="246" spans="2:65" s="1" customFormat="1" ht="16.5" customHeight="1">
      <c r="B246" s="31"/>
      <c r="C246" s="132" t="s">
        <v>841</v>
      </c>
      <c r="D246" s="132" t="s">
        <v>130</v>
      </c>
      <c r="E246" s="133" t="s">
        <v>842</v>
      </c>
      <c r="F246" s="134" t="s">
        <v>843</v>
      </c>
      <c r="G246" s="135" t="s">
        <v>141</v>
      </c>
      <c r="H246" s="136">
        <v>1</v>
      </c>
      <c r="I246" s="137"/>
      <c r="J246" s="138">
        <f t="shared" si="40"/>
        <v>0</v>
      </c>
      <c r="K246" s="139"/>
      <c r="L246" s="31"/>
      <c r="M246" s="140" t="s">
        <v>1</v>
      </c>
      <c r="N246" s="141" t="s">
        <v>38</v>
      </c>
      <c r="P246" s="142">
        <f t="shared" si="41"/>
        <v>0</v>
      </c>
      <c r="Q246" s="142">
        <v>0</v>
      </c>
      <c r="R246" s="142">
        <f t="shared" si="42"/>
        <v>0</v>
      </c>
      <c r="S246" s="142">
        <v>0</v>
      </c>
      <c r="T246" s="143">
        <f t="shared" si="43"/>
        <v>0</v>
      </c>
      <c r="AR246" s="144" t="s">
        <v>281</v>
      </c>
      <c r="AT246" s="144" t="s">
        <v>130</v>
      </c>
      <c r="AU246" s="144" t="s">
        <v>128</v>
      </c>
      <c r="AY246" s="16" t="s">
        <v>127</v>
      </c>
      <c r="BE246" s="145">
        <f t="shared" si="44"/>
        <v>0</v>
      </c>
      <c r="BF246" s="145">
        <f t="shared" si="45"/>
        <v>0</v>
      </c>
      <c r="BG246" s="145">
        <f t="shared" si="46"/>
        <v>0</v>
      </c>
      <c r="BH246" s="145">
        <f t="shared" si="47"/>
        <v>0</v>
      </c>
      <c r="BI246" s="145">
        <f t="shared" si="48"/>
        <v>0</v>
      </c>
      <c r="BJ246" s="16" t="s">
        <v>81</v>
      </c>
      <c r="BK246" s="145">
        <f t="shared" si="49"/>
        <v>0</v>
      </c>
      <c r="BL246" s="16" t="s">
        <v>281</v>
      </c>
      <c r="BM246" s="144" t="s">
        <v>844</v>
      </c>
    </row>
    <row r="247" spans="2:65" s="1" customFormat="1" ht="44.25" customHeight="1">
      <c r="B247" s="31"/>
      <c r="C247" s="173" t="s">
        <v>845</v>
      </c>
      <c r="D247" s="173" t="s">
        <v>423</v>
      </c>
      <c r="E247" s="174" t="s">
        <v>846</v>
      </c>
      <c r="F247" s="175" t="s">
        <v>847</v>
      </c>
      <c r="G247" s="176" t="s">
        <v>141</v>
      </c>
      <c r="H247" s="177">
        <v>1</v>
      </c>
      <c r="I247" s="178"/>
      <c r="J247" s="179">
        <f t="shared" si="40"/>
        <v>0</v>
      </c>
      <c r="K247" s="180"/>
      <c r="L247" s="181"/>
      <c r="M247" s="182" t="s">
        <v>1</v>
      </c>
      <c r="N247" s="183" t="s">
        <v>38</v>
      </c>
      <c r="P247" s="142">
        <f t="shared" si="41"/>
        <v>0</v>
      </c>
      <c r="Q247" s="142">
        <v>0</v>
      </c>
      <c r="R247" s="142">
        <f t="shared" si="42"/>
        <v>0</v>
      </c>
      <c r="S247" s="142">
        <v>0</v>
      </c>
      <c r="T247" s="143">
        <f t="shared" si="43"/>
        <v>0</v>
      </c>
      <c r="AR247" s="144" t="s">
        <v>379</v>
      </c>
      <c r="AT247" s="144" t="s">
        <v>423</v>
      </c>
      <c r="AU247" s="144" t="s">
        <v>128</v>
      </c>
      <c r="AY247" s="16" t="s">
        <v>127</v>
      </c>
      <c r="BE247" s="145">
        <f t="shared" si="44"/>
        <v>0</v>
      </c>
      <c r="BF247" s="145">
        <f t="shared" si="45"/>
        <v>0</v>
      </c>
      <c r="BG247" s="145">
        <f t="shared" si="46"/>
        <v>0</v>
      </c>
      <c r="BH247" s="145">
        <f t="shared" si="47"/>
        <v>0</v>
      </c>
      <c r="BI247" s="145">
        <f t="shared" si="48"/>
        <v>0</v>
      </c>
      <c r="BJ247" s="16" t="s">
        <v>81</v>
      </c>
      <c r="BK247" s="145">
        <f t="shared" si="49"/>
        <v>0</v>
      </c>
      <c r="BL247" s="16" t="s">
        <v>281</v>
      </c>
      <c r="BM247" s="144" t="s">
        <v>848</v>
      </c>
    </row>
    <row r="248" spans="2:65" s="1" customFormat="1" ht="16.5" customHeight="1">
      <c r="B248" s="31"/>
      <c r="C248" s="173" t="s">
        <v>849</v>
      </c>
      <c r="D248" s="173" t="s">
        <v>423</v>
      </c>
      <c r="E248" s="174" t="s">
        <v>850</v>
      </c>
      <c r="F248" s="175" t="s">
        <v>851</v>
      </c>
      <c r="G248" s="176" t="s">
        <v>141</v>
      </c>
      <c r="H248" s="177">
        <v>180</v>
      </c>
      <c r="I248" s="178"/>
      <c r="J248" s="179">
        <f t="shared" si="40"/>
        <v>0</v>
      </c>
      <c r="K248" s="180"/>
      <c r="L248" s="181"/>
      <c r="M248" s="182" t="s">
        <v>1</v>
      </c>
      <c r="N248" s="183" t="s">
        <v>38</v>
      </c>
      <c r="P248" s="142">
        <f t="shared" si="41"/>
        <v>0</v>
      </c>
      <c r="Q248" s="142">
        <v>0</v>
      </c>
      <c r="R248" s="142">
        <f t="shared" si="42"/>
        <v>0</v>
      </c>
      <c r="S248" s="142">
        <v>0</v>
      </c>
      <c r="T248" s="143">
        <f t="shared" si="43"/>
        <v>0</v>
      </c>
      <c r="AR248" s="144" t="s">
        <v>379</v>
      </c>
      <c r="AT248" s="144" t="s">
        <v>423</v>
      </c>
      <c r="AU248" s="144" t="s">
        <v>128</v>
      </c>
      <c r="AY248" s="16" t="s">
        <v>127</v>
      </c>
      <c r="BE248" s="145">
        <f t="shared" si="44"/>
        <v>0</v>
      </c>
      <c r="BF248" s="145">
        <f t="shared" si="45"/>
        <v>0</v>
      </c>
      <c r="BG248" s="145">
        <f t="shared" si="46"/>
        <v>0</v>
      </c>
      <c r="BH248" s="145">
        <f t="shared" si="47"/>
        <v>0</v>
      </c>
      <c r="BI248" s="145">
        <f t="shared" si="48"/>
        <v>0</v>
      </c>
      <c r="BJ248" s="16" t="s">
        <v>81</v>
      </c>
      <c r="BK248" s="145">
        <f t="shared" si="49"/>
        <v>0</v>
      </c>
      <c r="BL248" s="16" t="s">
        <v>281</v>
      </c>
      <c r="BM248" s="144" t="s">
        <v>852</v>
      </c>
    </row>
    <row r="249" spans="2:65" s="1" customFormat="1" ht="24.15" customHeight="1">
      <c r="B249" s="31"/>
      <c r="C249" s="173" t="s">
        <v>853</v>
      </c>
      <c r="D249" s="173" t="s">
        <v>423</v>
      </c>
      <c r="E249" s="174" t="s">
        <v>854</v>
      </c>
      <c r="F249" s="175" t="s">
        <v>855</v>
      </c>
      <c r="G249" s="176" t="s">
        <v>141</v>
      </c>
      <c r="H249" s="177">
        <v>250</v>
      </c>
      <c r="I249" s="178"/>
      <c r="J249" s="179">
        <f t="shared" si="40"/>
        <v>0</v>
      </c>
      <c r="K249" s="180"/>
      <c r="L249" s="181"/>
      <c r="M249" s="182" t="s">
        <v>1</v>
      </c>
      <c r="N249" s="183" t="s">
        <v>38</v>
      </c>
      <c r="P249" s="142">
        <f t="shared" si="41"/>
        <v>0</v>
      </c>
      <c r="Q249" s="142">
        <v>0</v>
      </c>
      <c r="R249" s="142">
        <f t="shared" si="42"/>
        <v>0</v>
      </c>
      <c r="S249" s="142">
        <v>0</v>
      </c>
      <c r="T249" s="143">
        <f t="shared" si="43"/>
        <v>0</v>
      </c>
      <c r="AR249" s="144" t="s">
        <v>379</v>
      </c>
      <c r="AT249" s="144" t="s">
        <v>423</v>
      </c>
      <c r="AU249" s="144" t="s">
        <v>128</v>
      </c>
      <c r="AY249" s="16" t="s">
        <v>127</v>
      </c>
      <c r="BE249" s="145">
        <f t="shared" si="44"/>
        <v>0</v>
      </c>
      <c r="BF249" s="145">
        <f t="shared" si="45"/>
        <v>0</v>
      </c>
      <c r="BG249" s="145">
        <f t="shared" si="46"/>
        <v>0</v>
      </c>
      <c r="BH249" s="145">
        <f t="shared" si="47"/>
        <v>0</v>
      </c>
      <c r="BI249" s="145">
        <f t="shared" si="48"/>
        <v>0</v>
      </c>
      <c r="BJ249" s="16" t="s">
        <v>81</v>
      </c>
      <c r="BK249" s="145">
        <f t="shared" si="49"/>
        <v>0</v>
      </c>
      <c r="BL249" s="16" t="s">
        <v>281</v>
      </c>
      <c r="BM249" s="144" t="s">
        <v>856</v>
      </c>
    </row>
    <row r="250" spans="2:65" s="1" customFormat="1" ht="16.5" customHeight="1">
      <c r="B250" s="31"/>
      <c r="C250" s="173" t="s">
        <v>857</v>
      </c>
      <c r="D250" s="173" t="s">
        <v>423</v>
      </c>
      <c r="E250" s="174" t="s">
        <v>858</v>
      </c>
      <c r="F250" s="175" t="s">
        <v>859</v>
      </c>
      <c r="G250" s="176" t="s">
        <v>141</v>
      </c>
      <c r="H250" s="177">
        <v>40</v>
      </c>
      <c r="I250" s="178"/>
      <c r="J250" s="179">
        <f t="shared" si="40"/>
        <v>0</v>
      </c>
      <c r="K250" s="180"/>
      <c r="L250" s="181"/>
      <c r="M250" s="182" t="s">
        <v>1</v>
      </c>
      <c r="N250" s="183" t="s">
        <v>38</v>
      </c>
      <c r="P250" s="142">
        <f t="shared" si="41"/>
        <v>0</v>
      </c>
      <c r="Q250" s="142">
        <v>0</v>
      </c>
      <c r="R250" s="142">
        <f t="shared" si="42"/>
        <v>0</v>
      </c>
      <c r="S250" s="142">
        <v>0</v>
      </c>
      <c r="T250" s="143">
        <f t="shared" si="43"/>
        <v>0</v>
      </c>
      <c r="AR250" s="144" t="s">
        <v>379</v>
      </c>
      <c r="AT250" s="144" t="s">
        <v>423</v>
      </c>
      <c r="AU250" s="144" t="s">
        <v>128</v>
      </c>
      <c r="AY250" s="16" t="s">
        <v>127</v>
      </c>
      <c r="BE250" s="145">
        <f t="shared" si="44"/>
        <v>0</v>
      </c>
      <c r="BF250" s="145">
        <f t="shared" si="45"/>
        <v>0</v>
      </c>
      <c r="BG250" s="145">
        <f t="shared" si="46"/>
        <v>0</v>
      </c>
      <c r="BH250" s="145">
        <f t="shared" si="47"/>
        <v>0</v>
      </c>
      <c r="BI250" s="145">
        <f t="shared" si="48"/>
        <v>0</v>
      </c>
      <c r="BJ250" s="16" t="s">
        <v>81</v>
      </c>
      <c r="BK250" s="145">
        <f t="shared" si="49"/>
        <v>0</v>
      </c>
      <c r="BL250" s="16" t="s">
        <v>281</v>
      </c>
      <c r="BM250" s="144" t="s">
        <v>860</v>
      </c>
    </row>
    <row r="251" spans="2:65" s="1" customFormat="1" ht="16.5" customHeight="1">
      <c r="B251" s="31"/>
      <c r="C251" s="132" t="s">
        <v>861</v>
      </c>
      <c r="D251" s="132" t="s">
        <v>130</v>
      </c>
      <c r="E251" s="133" t="s">
        <v>862</v>
      </c>
      <c r="F251" s="134" t="s">
        <v>863</v>
      </c>
      <c r="G251" s="135" t="s">
        <v>141</v>
      </c>
      <c r="H251" s="136">
        <v>15</v>
      </c>
      <c r="I251" s="137"/>
      <c r="J251" s="138">
        <f t="shared" si="40"/>
        <v>0</v>
      </c>
      <c r="K251" s="139"/>
      <c r="L251" s="31"/>
      <c r="M251" s="140" t="s">
        <v>1</v>
      </c>
      <c r="N251" s="141" t="s">
        <v>38</v>
      </c>
      <c r="P251" s="142">
        <f t="shared" si="41"/>
        <v>0</v>
      </c>
      <c r="Q251" s="142">
        <v>0</v>
      </c>
      <c r="R251" s="142">
        <f t="shared" si="42"/>
        <v>0</v>
      </c>
      <c r="S251" s="142">
        <v>0</v>
      </c>
      <c r="T251" s="143">
        <f t="shared" si="43"/>
        <v>0</v>
      </c>
      <c r="AR251" s="144" t="s">
        <v>281</v>
      </c>
      <c r="AT251" s="144" t="s">
        <v>130</v>
      </c>
      <c r="AU251" s="144" t="s">
        <v>128</v>
      </c>
      <c r="AY251" s="16" t="s">
        <v>127</v>
      </c>
      <c r="BE251" s="145">
        <f t="shared" si="44"/>
        <v>0</v>
      </c>
      <c r="BF251" s="145">
        <f t="shared" si="45"/>
        <v>0</v>
      </c>
      <c r="BG251" s="145">
        <f t="shared" si="46"/>
        <v>0</v>
      </c>
      <c r="BH251" s="145">
        <f t="shared" si="47"/>
        <v>0</v>
      </c>
      <c r="BI251" s="145">
        <f t="shared" si="48"/>
        <v>0</v>
      </c>
      <c r="BJ251" s="16" t="s">
        <v>81</v>
      </c>
      <c r="BK251" s="145">
        <f t="shared" si="49"/>
        <v>0</v>
      </c>
      <c r="BL251" s="16" t="s">
        <v>281</v>
      </c>
      <c r="BM251" s="144" t="s">
        <v>864</v>
      </c>
    </row>
    <row r="252" spans="2:65" s="1" customFormat="1" ht="24.15" customHeight="1">
      <c r="B252" s="31"/>
      <c r="C252" s="173" t="s">
        <v>865</v>
      </c>
      <c r="D252" s="173" t="s">
        <v>423</v>
      </c>
      <c r="E252" s="174" t="s">
        <v>866</v>
      </c>
      <c r="F252" s="175" t="s">
        <v>867</v>
      </c>
      <c r="G252" s="176" t="s">
        <v>141</v>
      </c>
      <c r="H252" s="177">
        <v>15</v>
      </c>
      <c r="I252" s="178"/>
      <c r="J252" s="179">
        <f t="shared" si="40"/>
        <v>0</v>
      </c>
      <c r="K252" s="180"/>
      <c r="L252" s="181"/>
      <c r="M252" s="182" t="s">
        <v>1</v>
      </c>
      <c r="N252" s="183" t="s">
        <v>38</v>
      </c>
      <c r="P252" s="142">
        <f t="shared" si="41"/>
        <v>0</v>
      </c>
      <c r="Q252" s="142">
        <v>0</v>
      </c>
      <c r="R252" s="142">
        <f t="shared" si="42"/>
        <v>0</v>
      </c>
      <c r="S252" s="142">
        <v>0</v>
      </c>
      <c r="T252" s="143">
        <f t="shared" si="43"/>
        <v>0</v>
      </c>
      <c r="AR252" s="144" t="s">
        <v>379</v>
      </c>
      <c r="AT252" s="144" t="s">
        <v>423</v>
      </c>
      <c r="AU252" s="144" t="s">
        <v>128</v>
      </c>
      <c r="AY252" s="16" t="s">
        <v>127</v>
      </c>
      <c r="BE252" s="145">
        <f t="shared" si="44"/>
        <v>0</v>
      </c>
      <c r="BF252" s="145">
        <f t="shared" si="45"/>
        <v>0</v>
      </c>
      <c r="BG252" s="145">
        <f t="shared" si="46"/>
        <v>0</v>
      </c>
      <c r="BH252" s="145">
        <f t="shared" si="47"/>
        <v>0</v>
      </c>
      <c r="BI252" s="145">
        <f t="shared" si="48"/>
        <v>0</v>
      </c>
      <c r="BJ252" s="16" t="s">
        <v>81</v>
      </c>
      <c r="BK252" s="145">
        <f t="shared" si="49"/>
        <v>0</v>
      </c>
      <c r="BL252" s="16" t="s">
        <v>281</v>
      </c>
      <c r="BM252" s="144" t="s">
        <v>868</v>
      </c>
    </row>
    <row r="253" spans="2:65" s="1" customFormat="1" ht="21.75" customHeight="1">
      <c r="B253" s="31"/>
      <c r="C253" s="173" t="s">
        <v>869</v>
      </c>
      <c r="D253" s="173" t="s">
        <v>423</v>
      </c>
      <c r="E253" s="174" t="s">
        <v>870</v>
      </c>
      <c r="F253" s="175" t="s">
        <v>871</v>
      </c>
      <c r="G253" s="176" t="s">
        <v>872</v>
      </c>
      <c r="H253" s="177">
        <v>1</v>
      </c>
      <c r="I253" s="178"/>
      <c r="J253" s="179">
        <f t="shared" si="40"/>
        <v>0</v>
      </c>
      <c r="K253" s="180"/>
      <c r="L253" s="181"/>
      <c r="M253" s="182" t="s">
        <v>1</v>
      </c>
      <c r="N253" s="183" t="s">
        <v>38</v>
      </c>
      <c r="P253" s="142">
        <f t="shared" si="41"/>
        <v>0</v>
      </c>
      <c r="Q253" s="142">
        <v>0</v>
      </c>
      <c r="R253" s="142">
        <f t="shared" si="42"/>
        <v>0</v>
      </c>
      <c r="S253" s="142">
        <v>0</v>
      </c>
      <c r="T253" s="143">
        <f t="shared" si="43"/>
        <v>0</v>
      </c>
      <c r="AR253" s="144" t="s">
        <v>379</v>
      </c>
      <c r="AT253" s="144" t="s">
        <v>423</v>
      </c>
      <c r="AU253" s="144" t="s">
        <v>128</v>
      </c>
      <c r="AY253" s="16" t="s">
        <v>127</v>
      </c>
      <c r="BE253" s="145">
        <f t="shared" si="44"/>
        <v>0</v>
      </c>
      <c r="BF253" s="145">
        <f t="shared" si="45"/>
        <v>0</v>
      </c>
      <c r="BG253" s="145">
        <f t="shared" si="46"/>
        <v>0</v>
      </c>
      <c r="BH253" s="145">
        <f t="shared" si="47"/>
        <v>0</v>
      </c>
      <c r="BI253" s="145">
        <f t="shared" si="48"/>
        <v>0</v>
      </c>
      <c r="BJ253" s="16" t="s">
        <v>81</v>
      </c>
      <c r="BK253" s="145">
        <f t="shared" si="49"/>
        <v>0</v>
      </c>
      <c r="BL253" s="16" t="s">
        <v>281</v>
      </c>
      <c r="BM253" s="144" t="s">
        <v>873</v>
      </c>
    </row>
    <row r="254" spans="2:65" s="11" customFormat="1" ht="20.85" customHeight="1">
      <c r="B254" s="120"/>
      <c r="D254" s="121" t="s">
        <v>72</v>
      </c>
      <c r="E254" s="130" t="s">
        <v>874</v>
      </c>
      <c r="F254" s="130" t="s">
        <v>875</v>
      </c>
      <c r="I254" s="123"/>
      <c r="J254" s="131">
        <f>BK254</f>
        <v>0</v>
      </c>
      <c r="L254" s="120"/>
      <c r="M254" s="125"/>
      <c r="P254" s="126">
        <f>SUM(P255:P289)</f>
        <v>0</v>
      </c>
      <c r="R254" s="126">
        <f>SUM(R255:R289)</f>
        <v>0</v>
      </c>
      <c r="T254" s="127">
        <f>SUM(T255:T289)</f>
        <v>1.3479999999999999</v>
      </c>
      <c r="AR254" s="121" t="s">
        <v>83</v>
      </c>
      <c r="AT254" s="128" t="s">
        <v>72</v>
      </c>
      <c r="AU254" s="128" t="s">
        <v>83</v>
      </c>
      <c r="AY254" s="121" t="s">
        <v>127</v>
      </c>
      <c r="BK254" s="129">
        <f>SUM(BK255:BK289)</f>
        <v>0</v>
      </c>
    </row>
    <row r="255" spans="2:65" s="1" customFormat="1" ht="24.15" customHeight="1">
      <c r="B255" s="31"/>
      <c r="C255" s="132" t="s">
        <v>876</v>
      </c>
      <c r="D255" s="132" t="s">
        <v>130</v>
      </c>
      <c r="E255" s="133" t="s">
        <v>877</v>
      </c>
      <c r="F255" s="134" t="s">
        <v>878</v>
      </c>
      <c r="G255" s="135" t="s">
        <v>223</v>
      </c>
      <c r="H255" s="136">
        <v>16</v>
      </c>
      <c r="I255" s="137"/>
      <c r="J255" s="138">
        <f t="shared" ref="J255:J289" si="50">ROUND(I255*H255,2)</f>
        <v>0</v>
      </c>
      <c r="K255" s="139"/>
      <c r="L255" s="31"/>
      <c r="M255" s="140" t="s">
        <v>1</v>
      </c>
      <c r="N255" s="141" t="s">
        <v>38</v>
      </c>
      <c r="P255" s="142">
        <f t="shared" ref="P255:P289" si="51">O255*H255</f>
        <v>0</v>
      </c>
      <c r="Q255" s="142">
        <v>0</v>
      </c>
      <c r="R255" s="142">
        <f t="shared" ref="R255:R289" si="52">Q255*H255</f>
        <v>0</v>
      </c>
      <c r="S255" s="142">
        <v>0</v>
      </c>
      <c r="T255" s="143">
        <f t="shared" ref="T255:T289" si="53">S255*H255</f>
        <v>0</v>
      </c>
      <c r="AR255" s="144" t="s">
        <v>281</v>
      </c>
      <c r="AT255" s="144" t="s">
        <v>130</v>
      </c>
      <c r="AU255" s="144" t="s">
        <v>128</v>
      </c>
      <c r="AY255" s="16" t="s">
        <v>127</v>
      </c>
      <c r="BE255" s="145">
        <f t="shared" ref="BE255:BE289" si="54">IF(N255="základní",J255,0)</f>
        <v>0</v>
      </c>
      <c r="BF255" s="145">
        <f t="shared" ref="BF255:BF289" si="55">IF(N255="snížená",J255,0)</f>
        <v>0</v>
      </c>
      <c r="BG255" s="145">
        <f t="shared" ref="BG255:BG289" si="56">IF(N255="zákl. přenesená",J255,0)</f>
        <v>0</v>
      </c>
      <c r="BH255" s="145">
        <f t="shared" ref="BH255:BH289" si="57">IF(N255="sníž. přenesená",J255,0)</f>
        <v>0</v>
      </c>
      <c r="BI255" s="145">
        <f t="shared" ref="BI255:BI289" si="58">IF(N255="nulová",J255,0)</f>
        <v>0</v>
      </c>
      <c r="BJ255" s="16" t="s">
        <v>81</v>
      </c>
      <c r="BK255" s="145">
        <f t="shared" ref="BK255:BK289" si="59">ROUND(I255*H255,2)</f>
        <v>0</v>
      </c>
      <c r="BL255" s="16" t="s">
        <v>281</v>
      </c>
      <c r="BM255" s="144" t="s">
        <v>879</v>
      </c>
    </row>
    <row r="256" spans="2:65" s="1" customFormat="1" ht="24.15" customHeight="1">
      <c r="B256" s="31"/>
      <c r="C256" s="173" t="s">
        <v>880</v>
      </c>
      <c r="D256" s="173" t="s">
        <v>423</v>
      </c>
      <c r="E256" s="174" t="s">
        <v>881</v>
      </c>
      <c r="F256" s="175" t="s">
        <v>882</v>
      </c>
      <c r="G256" s="176" t="s">
        <v>223</v>
      </c>
      <c r="H256" s="177">
        <v>16</v>
      </c>
      <c r="I256" s="178"/>
      <c r="J256" s="179">
        <f t="shared" si="50"/>
        <v>0</v>
      </c>
      <c r="K256" s="180"/>
      <c r="L256" s="181"/>
      <c r="M256" s="182" t="s">
        <v>1</v>
      </c>
      <c r="N256" s="183" t="s">
        <v>38</v>
      </c>
      <c r="P256" s="142">
        <f t="shared" si="51"/>
        <v>0</v>
      </c>
      <c r="Q256" s="142">
        <v>0</v>
      </c>
      <c r="R256" s="142">
        <f t="shared" si="52"/>
        <v>0</v>
      </c>
      <c r="S256" s="142">
        <v>0</v>
      </c>
      <c r="T256" s="143">
        <f t="shared" si="53"/>
        <v>0</v>
      </c>
      <c r="AR256" s="144" t="s">
        <v>379</v>
      </c>
      <c r="AT256" s="144" t="s">
        <v>423</v>
      </c>
      <c r="AU256" s="144" t="s">
        <v>128</v>
      </c>
      <c r="AY256" s="16" t="s">
        <v>127</v>
      </c>
      <c r="BE256" s="145">
        <f t="shared" si="54"/>
        <v>0</v>
      </c>
      <c r="BF256" s="145">
        <f t="shared" si="55"/>
        <v>0</v>
      </c>
      <c r="BG256" s="145">
        <f t="shared" si="56"/>
        <v>0</v>
      </c>
      <c r="BH256" s="145">
        <f t="shared" si="57"/>
        <v>0</v>
      </c>
      <c r="BI256" s="145">
        <f t="shared" si="58"/>
        <v>0</v>
      </c>
      <c r="BJ256" s="16" t="s">
        <v>81</v>
      </c>
      <c r="BK256" s="145">
        <f t="shared" si="59"/>
        <v>0</v>
      </c>
      <c r="BL256" s="16" t="s">
        <v>281</v>
      </c>
      <c r="BM256" s="144" t="s">
        <v>883</v>
      </c>
    </row>
    <row r="257" spans="2:65" s="1" customFormat="1" ht="16.5" customHeight="1">
      <c r="B257" s="31"/>
      <c r="C257" s="173" t="s">
        <v>884</v>
      </c>
      <c r="D257" s="173" t="s">
        <v>423</v>
      </c>
      <c r="E257" s="174" t="s">
        <v>885</v>
      </c>
      <c r="F257" s="175" t="s">
        <v>886</v>
      </c>
      <c r="G257" s="176" t="s">
        <v>141</v>
      </c>
      <c r="H257" s="177">
        <v>2</v>
      </c>
      <c r="I257" s="178"/>
      <c r="J257" s="179">
        <f t="shared" si="50"/>
        <v>0</v>
      </c>
      <c r="K257" s="180"/>
      <c r="L257" s="181"/>
      <c r="M257" s="182" t="s">
        <v>1</v>
      </c>
      <c r="N257" s="183" t="s">
        <v>38</v>
      </c>
      <c r="P257" s="142">
        <f t="shared" si="51"/>
        <v>0</v>
      </c>
      <c r="Q257" s="142">
        <v>0</v>
      </c>
      <c r="R257" s="142">
        <f t="shared" si="52"/>
        <v>0</v>
      </c>
      <c r="S257" s="142">
        <v>0</v>
      </c>
      <c r="T257" s="143">
        <f t="shared" si="53"/>
        <v>0</v>
      </c>
      <c r="AR257" s="144" t="s">
        <v>379</v>
      </c>
      <c r="AT257" s="144" t="s">
        <v>423</v>
      </c>
      <c r="AU257" s="144" t="s">
        <v>128</v>
      </c>
      <c r="AY257" s="16" t="s">
        <v>127</v>
      </c>
      <c r="BE257" s="145">
        <f t="shared" si="54"/>
        <v>0</v>
      </c>
      <c r="BF257" s="145">
        <f t="shared" si="55"/>
        <v>0</v>
      </c>
      <c r="BG257" s="145">
        <f t="shared" si="56"/>
        <v>0</v>
      </c>
      <c r="BH257" s="145">
        <f t="shared" si="57"/>
        <v>0</v>
      </c>
      <c r="BI257" s="145">
        <f t="shared" si="58"/>
        <v>0</v>
      </c>
      <c r="BJ257" s="16" t="s">
        <v>81</v>
      </c>
      <c r="BK257" s="145">
        <f t="shared" si="59"/>
        <v>0</v>
      </c>
      <c r="BL257" s="16" t="s">
        <v>281</v>
      </c>
      <c r="BM257" s="144" t="s">
        <v>887</v>
      </c>
    </row>
    <row r="258" spans="2:65" s="1" customFormat="1" ht="16.5" customHeight="1">
      <c r="B258" s="31"/>
      <c r="C258" s="173" t="s">
        <v>888</v>
      </c>
      <c r="D258" s="173" t="s">
        <v>423</v>
      </c>
      <c r="E258" s="174" t="s">
        <v>889</v>
      </c>
      <c r="F258" s="175" t="s">
        <v>890</v>
      </c>
      <c r="G258" s="176" t="s">
        <v>141</v>
      </c>
      <c r="H258" s="177">
        <v>2</v>
      </c>
      <c r="I258" s="178"/>
      <c r="J258" s="179">
        <f t="shared" si="50"/>
        <v>0</v>
      </c>
      <c r="K258" s="180"/>
      <c r="L258" s="181"/>
      <c r="M258" s="182" t="s">
        <v>1</v>
      </c>
      <c r="N258" s="183" t="s">
        <v>38</v>
      </c>
      <c r="P258" s="142">
        <f t="shared" si="51"/>
        <v>0</v>
      </c>
      <c r="Q258" s="142">
        <v>0</v>
      </c>
      <c r="R258" s="142">
        <f t="shared" si="52"/>
        <v>0</v>
      </c>
      <c r="S258" s="142">
        <v>0</v>
      </c>
      <c r="T258" s="143">
        <f t="shared" si="53"/>
        <v>0</v>
      </c>
      <c r="AR258" s="144" t="s">
        <v>379</v>
      </c>
      <c r="AT258" s="144" t="s">
        <v>423</v>
      </c>
      <c r="AU258" s="144" t="s">
        <v>128</v>
      </c>
      <c r="AY258" s="16" t="s">
        <v>127</v>
      </c>
      <c r="BE258" s="145">
        <f t="shared" si="54"/>
        <v>0</v>
      </c>
      <c r="BF258" s="145">
        <f t="shared" si="55"/>
        <v>0</v>
      </c>
      <c r="BG258" s="145">
        <f t="shared" si="56"/>
        <v>0</v>
      </c>
      <c r="BH258" s="145">
        <f t="shared" si="57"/>
        <v>0</v>
      </c>
      <c r="BI258" s="145">
        <f t="shared" si="58"/>
        <v>0</v>
      </c>
      <c r="BJ258" s="16" t="s">
        <v>81</v>
      </c>
      <c r="BK258" s="145">
        <f t="shared" si="59"/>
        <v>0</v>
      </c>
      <c r="BL258" s="16" t="s">
        <v>281</v>
      </c>
      <c r="BM258" s="144" t="s">
        <v>891</v>
      </c>
    </row>
    <row r="259" spans="2:65" s="1" customFormat="1" ht="16.5" customHeight="1">
      <c r="B259" s="31"/>
      <c r="C259" s="173" t="s">
        <v>892</v>
      </c>
      <c r="D259" s="173" t="s">
        <v>423</v>
      </c>
      <c r="E259" s="174" t="s">
        <v>893</v>
      </c>
      <c r="F259" s="175" t="s">
        <v>894</v>
      </c>
      <c r="G259" s="176" t="s">
        <v>141</v>
      </c>
      <c r="H259" s="177">
        <v>10</v>
      </c>
      <c r="I259" s="178"/>
      <c r="J259" s="179">
        <f t="shared" si="50"/>
        <v>0</v>
      </c>
      <c r="K259" s="180"/>
      <c r="L259" s="181"/>
      <c r="M259" s="182" t="s">
        <v>1</v>
      </c>
      <c r="N259" s="183" t="s">
        <v>38</v>
      </c>
      <c r="P259" s="142">
        <f t="shared" si="51"/>
        <v>0</v>
      </c>
      <c r="Q259" s="142">
        <v>0</v>
      </c>
      <c r="R259" s="142">
        <f t="shared" si="52"/>
        <v>0</v>
      </c>
      <c r="S259" s="142">
        <v>0</v>
      </c>
      <c r="T259" s="143">
        <f t="shared" si="53"/>
        <v>0</v>
      </c>
      <c r="AR259" s="144" t="s">
        <v>379</v>
      </c>
      <c r="AT259" s="144" t="s">
        <v>423</v>
      </c>
      <c r="AU259" s="144" t="s">
        <v>128</v>
      </c>
      <c r="AY259" s="16" t="s">
        <v>127</v>
      </c>
      <c r="BE259" s="145">
        <f t="shared" si="54"/>
        <v>0</v>
      </c>
      <c r="BF259" s="145">
        <f t="shared" si="55"/>
        <v>0</v>
      </c>
      <c r="BG259" s="145">
        <f t="shared" si="56"/>
        <v>0</v>
      </c>
      <c r="BH259" s="145">
        <f t="shared" si="57"/>
        <v>0</v>
      </c>
      <c r="BI259" s="145">
        <f t="shared" si="58"/>
        <v>0</v>
      </c>
      <c r="BJ259" s="16" t="s">
        <v>81</v>
      </c>
      <c r="BK259" s="145">
        <f t="shared" si="59"/>
        <v>0</v>
      </c>
      <c r="BL259" s="16" t="s">
        <v>281</v>
      </c>
      <c r="BM259" s="144" t="s">
        <v>895</v>
      </c>
    </row>
    <row r="260" spans="2:65" s="1" customFormat="1" ht="16.5" customHeight="1">
      <c r="B260" s="31"/>
      <c r="C260" s="173" t="s">
        <v>896</v>
      </c>
      <c r="D260" s="173" t="s">
        <v>423</v>
      </c>
      <c r="E260" s="174" t="s">
        <v>897</v>
      </c>
      <c r="F260" s="175" t="s">
        <v>898</v>
      </c>
      <c r="G260" s="176" t="s">
        <v>141</v>
      </c>
      <c r="H260" s="177">
        <v>1</v>
      </c>
      <c r="I260" s="178"/>
      <c r="J260" s="179">
        <f t="shared" si="50"/>
        <v>0</v>
      </c>
      <c r="K260" s="180"/>
      <c r="L260" s="181"/>
      <c r="M260" s="182" t="s">
        <v>1</v>
      </c>
      <c r="N260" s="183" t="s">
        <v>38</v>
      </c>
      <c r="P260" s="142">
        <f t="shared" si="51"/>
        <v>0</v>
      </c>
      <c r="Q260" s="142">
        <v>0</v>
      </c>
      <c r="R260" s="142">
        <f t="shared" si="52"/>
        <v>0</v>
      </c>
      <c r="S260" s="142">
        <v>0</v>
      </c>
      <c r="T260" s="143">
        <f t="shared" si="53"/>
        <v>0</v>
      </c>
      <c r="AR260" s="144" t="s">
        <v>379</v>
      </c>
      <c r="AT260" s="144" t="s">
        <v>423</v>
      </c>
      <c r="AU260" s="144" t="s">
        <v>128</v>
      </c>
      <c r="AY260" s="16" t="s">
        <v>127</v>
      </c>
      <c r="BE260" s="145">
        <f t="shared" si="54"/>
        <v>0</v>
      </c>
      <c r="BF260" s="145">
        <f t="shared" si="55"/>
        <v>0</v>
      </c>
      <c r="BG260" s="145">
        <f t="shared" si="56"/>
        <v>0</v>
      </c>
      <c r="BH260" s="145">
        <f t="shared" si="57"/>
        <v>0</v>
      </c>
      <c r="BI260" s="145">
        <f t="shared" si="58"/>
        <v>0</v>
      </c>
      <c r="BJ260" s="16" t="s">
        <v>81</v>
      </c>
      <c r="BK260" s="145">
        <f t="shared" si="59"/>
        <v>0</v>
      </c>
      <c r="BL260" s="16" t="s">
        <v>281</v>
      </c>
      <c r="BM260" s="144" t="s">
        <v>899</v>
      </c>
    </row>
    <row r="261" spans="2:65" s="1" customFormat="1" ht="24.15" customHeight="1">
      <c r="B261" s="31"/>
      <c r="C261" s="132" t="s">
        <v>900</v>
      </c>
      <c r="D261" s="132" t="s">
        <v>130</v>
      </c>
      <c r="E261" s="133" t="s">
        <v>901</v>
      </c>
      <c r="F261" s="134" t="s">
        <v>902</v>
      </c>
      <c r="G261" s="135" t="s">
        <v>223</v>
      </c>
      <c r="H261" s="136">
        <v>12</v>
      </c>
      <c r="I261" s="137"/>
      <c r="J261" s="138">
        <f t="shared" si="50"/>
        <v>0</v>
      </c>
      <c r="K261" s="139"/>
      <c r="L261" s="31"/>
      <c r="M261" s="140" t="s">
        <v>1</v>
      </c>
      <c r="N261" s="141" t="s">
        <v>38</v>
      </c>
      <c r="P261" s="142">
        <f t="shared" si="51"/>
        <v>0</v>
      </c>
      <c r="Q261" s="142">
        <v>0</v>
      </c>
      <c r="R261" s="142">
        <f t="shared" si="52"/>
        <v>0</v>
      </c>
      <c r="S261" s="142">
        <v>0</v>
      </c>
      <c r="T261" s="143">
        <f t="shared" si="53"/>
        <v>0</v>
      </c>
      <c r="AR261" s="144" t="s">
        <v>281</v>
      </c>
      <c r="AT261" s="144" t="s">
        <v>130</v>
      </c>
      <c r="AU261" s="144" t="s">
        <v>128</v>
      </c>
      <c r="AY261" s="16" t="s">
        <v>127</v>
      </c>
      <c r="BE261" s="145">
        <f t="shared" si="54"/>
        <v>0</v>
      </c>
      <c r="BF261" s="145">
        <f t="shared" si="55"/>
        <v>0</v>
      </c>
      <c r="BG261" s="145">
        <f t="shared" si="56"/>
        <v>0</v>
      </c>
      <c r="BH261" s="145">
        <f t="shared" si="57"/>
        <v>0</v>
      </c>
      <c r="BI261" s="145">
        <f t="shared" si="58"/>
        <v>0</v>
      </c>
      <c r="BJ261" s="16" t="s">
        <v>81</v>
      </c>
      <c r="BK261" s="145">
        <f t="shared" si="59"/>
        <v>0</v>
      </c>
      <c r="BL261" s="16" t="s">
        <v>281</v>
      </c>
      <c r="BM261" s="144" t="s">
        <v>903</v>
      </c>
    </row>
    <row r="262" spans="2:65" s="1" customFormat="1" ht="24.15" customHeight="1">
      <c r="B262" s="31"/>
      <c r="C262" s="173" t="s">
        <v>904</v>
      </c>
      <c r="D262" s="173" t="s">
        <v>423</v>
      </c>
      <c r="E262" s="174" t="s">
        <v>905</v>
      </c>
      <c r="F262" s="175" t="s">
        <v>906</v>
      </c>
      <c r="G262" s="176" t="s">
        <v>223</v>
      </c>
      <c r="H262" s="177">
        <v>12</v>
      </c>
      <c r="I262" s="178"/>
      <c r="J262" s="179">
        <f t="shared" si="50"/>
        <v>0</v>
      </c>
      <c r="K262" s="180"/>
      <c r="L262" s="181"/>
      <c r="M262" s="182" t="s">
        <v>1</v>
      </c>
      <c r="N262" s="183" t="s">
        <v>38</v>
      </c>
      <c r="P262" s="142">
        <f t="shared" si="51"/>
        <v>0</v>
      </c>
      <c r="Q262" s="142">
        <v>0</v>
      </c>
      <c r="R262" s="142">
        <f t="shared" si="52"/>
        <v>0</v>
      </c>
      <c r="S262" s="142">
        <v>0</v>
      </c>
      <c r="T262" s="143">
        <f t="shared" si="53"/>
        <v>0</v>
      </c>
      <c r="AR262" s="144" t="s">
        <v>379</v>
      </c>
      <c r="AT262" s="144" t="s">
        <v>423</v>
      </c>
      <c r="AU262" s="144" t="s">
        <v>128</v>
      </c>
      <c r="AY262" s="16" t="s">
        <v>127</v>
      </c>
      <c r="BE262" s="145">
        <f t="shared" si="54"/>
        <v>0</v>
      </c>
      <c r="BF262" s="145">
        <f t="shared" si="55"/>
        <v>0</v>
      </c>
      <c r="BG262" s="145">
        <f t="shared" si="56"/>
        <v>0</v>
      </c>
      <c r="BH262" s="145">
        <f t="shared" si="57"/>
        <v>0</v>
      </c>
      <c r="BI262" s="145">
        <f t="shared" si="58"/>
        <v>0</v>
      </c>
      <c r="BJ262" s="16" t="s">
        <v>81</v>
      </c>
      <c r="BK262" s="145">
        <f t="shared" si="59"/>
        <v>0</v>
      </c>
      <c r="BL262" s="16" t="s">
        <v>281</v>
      </c>
      <c r="BM262" s="144" t="s">
        <v>907</v>
      </c>
    </row>
    <row r="263" spans="2:65" s="1" customFormat="1" ht="16.5" customHeight="1">
      <c r="B263" s="31"/>
      <c r="C263" s="173" t="s">
        <v>908</v>
      </c>
      <c r="D263" s="173" t="s">
        <v>423</v>
      </c>
      <c r="E263" s="174" t="s">
        <v>909</v>
      </c>
      <c r="F263" s="175" t="s">
        <v>910</v>
      </c>
      <c r="G263" s="176" t="s">
        <v>223</v>
      </c>
      <c r="H263" s="177">
        <v>12</v>
      </c>
      <c r="I263" s="178"/>
      <c r="J263" s="179">
        <f t="shared" si="50"/>
        <v>0</v>
      </c>
      <c r="K263" s="180"/>
      <c r="L263" s="181"/>
      <c r="M263" s="182" t="s">
        <v>1</v>
      </c>
      <c r="N263" s="183" t="s">
        <v>38</v>
      </c>
      <c r="P263" s="142">
        <f t="shared" si="51"/>
        <v>0</v>
      </c>
      <c r="Q263" s="142">
        <v>0</v>
      </c>
      <c r="R263" s="142">
        <f t="shared" si="52"/>
        <v>0</v>
      </c>
      <c r="S263" s="142">
        <v>0</v>
      </c>
      <c r="T263" s="143">
        <f t="shared" si="53"/>
        <v>0</v>
      </c>
      <c r="AR263" s="144" t="s">
        <v>379</v>
      </c>
      <c r="AT263" s="144" t="s">
        <v>423</v>
      </c>
      <c r="AU263" s="144" t="s">
        <v>128</v>
      </c>
      <c r="AY263" s="16" t="s">
        <v>127</v>
      </c>
      <c r="BE263" s="145">
        <f t="shared" si="54"/>
        <v>0</v>
      </c>
      <c r="BF263" s="145">
        <f t="shared" si="55"/>
        <v>0</v>
      </c>
      <c r="BG263" s="145">
        <f t="shared" si="56"/>
        <v>0</v>
      </c>
      <c r="BH263" s="145">
        <f t="shared" si="57"/>
        <v>0</v>
      </c>
      <c r="BI263" s="145">
        <f t="shared" si="58"/>
        <v>0</v>
      </c>
      <c r="BJ263" s="16" t="s">
        <v>81</v>
      </c>
      <c r="BK263" s="145">
        <f t="shared" si="59"/>
        <v>0</v>
      </c>
      <c r="BL263" s="16" t="s">
        <v>281</v>
      </c>
      <c r="BM263" s="144" t="s">
        <v>911</v>
      </c>
    </row>
    <row r="264" spans="2:65" s="1" customFormat="1" ht="16.5" customHeight="1">
      <c r="B264" s="31"/>
      <c r="C264" s="173" t="s">
        <v>912</v>
      </c>
      <c r="D264" s="173" t="s">
        <v>423</v>
      </c>
      <c r="E264" s="174" t="s">
        <v>913</v>
      </c>
      <c r="F264" s="175" t="s">
        <v>914</v>
      </c>
      <c r="G264" s="176" t="s">
        <v>141</v>
      </c>
      <c r="H264" s="177">
        <v>4</v>
      </c>
      <c r="I264" s="178"/>
      <c r="J264" s="179">
        <f t="shared" si="50"/>
        <v>0</v>
      </c>
      <c r="K264" s="180"/>
      <c r="L264" s="181"/>
      <c r="M264" s="182" t="s">
        <v>1</v>
      </c>
      <c r="N264" s="183" t="s">
        <v>38</v>
      </c>
      <c r="P264" s="142">
        <f t="shared" si="51"/>
        <v>0</v>
      </c>
      <c r="Q264" s="142">
        <v>0</v>
      </c>
      <c r="R264" s="142">
        <f t="shared" si="52"/>
        <v>0</v>
      </c>
      <c r="S264" s="142">
        <v>0</v>
      </c>
      <c r="T264" s="143">
        <f t="shared" si="53"/>
        <v>0</v>
      </c>
      <c r="AR264" s="144" t="s">
        <v>379</v>
      </c>
      <c r="AT264" s="144" t="s">
        <v>423</v>
      </c>
      <c r="AU264" s="144" t="s">
        <v>128</v>
      </c>
      <c r="AY264" s="16" t="s">
        <v>127</v>
      </c>
      <c r="BE264" s="145">
        <f t="shared" si="54"/>
        <v>0</v>
      </c>
      <c r="BF264" s="145">
        <f t="shared" si="55"/>
        <v>0</v>
      </c>
      <c r="BG264" s="145">
        <f t="shared" si="56"/>
        <v>0</v>
      </c>
      <c r="BH264" s="145">
        <f t="shared" si="57"/>
        <v>0</v>
      </c>
      <c r="BI264" s="145">
        <f t="shared" si="58"/>
        <v>0</v>
      </c>
      <c r="BJ264" s="16" t="s">
        <v>81</v>
      </c>
      <c r="BK264" s="145">
        <f t="shared" si="59"/>
        <v>0</v>
      </c>
      <c r="BL264" s="16" t="s">
        <v>281</v>
      </c>
      <c r="BM264" s="144" t="s">
        <v>915</v>
      </c>
    </row>
    <row r="265" spans="2:65" s="1" customFormat="1" ht="16.5" customHeight="1">
      <c r="B265" s="31"/>
      <c r="C265" s="173" t="s">
        <v>916</v>
      </c>
      <c r="D265" s="173" t="s">
        <v>423</v>
      </c>
      <c r="E265" s="174" t="s">
        <v>917</v>
      </c>
      <c r="F265" s="175" t="s">
        <v>918</v>
      </c>
      <c r="G265" s="176" t="s">
        <v>141</v>
      </c>
      <c r="H265" s="177">
        <v>6</v>
      </c>
      <c r="I265" s="178"/>
      <c r="J265" s="179">
        <f t="shared" si="50"/>
        <v>0</v>
      </c>
      <c r="K265" s="180"/>
      <c r="L265" s="181"/>
      <c r="M265" s="182" t="s">
        <v>1</v>
      </c>
      <c r="N265" s="183" t="s">
        <v>38</v>
      </c>
      <c r="P265" s="142">
        <f t="shared" si="51"/>
        <v>0</v>
      </c>
      <c r="Q265" s="142">
        <v>0</v>
      </c>
      <c r="R265" s="142">
        <f t="shared" si="52"/>
        <v>0</v>
      </c>
      <c r="S265" s="142">
        <v>0</v>
      </c>
      <c r="T265" s="143">
        <f t="shared" si="53"/>
        <v>0</v>
      </c>
      <c r="AR265" s="144" t="s">
        <v>379</v>
      </c>
      <c r="AT265" s="144" t="s">
        <v>423</v>
      </c>
      <c r="AU265" s="144" t="s">
        <v>128</v>
      </c>
      <c r="AY265" s="16" t="s">
        <v>127</v>
      </c>
      <c r="BE265" s="145">
        <f t="shared" si="54"/>
        <v>0</v>
      </c>
      <c r="BF265" s="145">
        <f t="shared" si="55"/>
        <v>0</v>
      </c>
      <c r="BG265" s="145">
        <f t="shared" si="56"/>
        <v>0</v>
      </c>
      <c r="BH265" s="145">
        <f t="shared" si="57"/>
        <v>0</v>
      </c>
      <c r="BI265" s="145">
        <f t="shared" si="58"/>
        <v>0</v>
      </c>
      <c r="BJ265" s="16" t="s">
        <v>81</v>
      </c>
      <c r="BK265" s="145">
        <f t="shared" si="59"/>
        <v>0</v>
      </c>
      <c r="BL265" s="16" t="s">
        <v>281</v>
      </c>
      <c r="BM265" s="144" t="s">
        <v>919</v>
      </c>
    </row>
    <row r="266" spans="2:65" s="1" customFormat="1" ht="24.15" customHeight="1">
      <c r="B266" s="31"/>
      <c r="C266" s="132" t="s">
        <v>920</v>
      </c>
      <c r="D266" s="132" t="s">
        <v>130</v>
      </c>
      <c r="E266" s="133" t="s">
        <v>921</v>
      </c>
      <c r="F266" s="134" t="s">
        <v>922</v>
      </c>
      <c r="G266" s="135" t="s">
        <v>223</v>
      </c>
      <c r="H266" s="136">
        <v>70</v>
      </c>
      <c r="I266" s="137"/>
      <c r="J266" s="138">
        <f t="shared" si="50"/>
        <v>0</v>
      </c>
      <c r="K266" s="139"/>
      <c r="L266" s="31"/>
      <c r="M266" s="140" t="s">
        <v>1</v>
      </c>
      <c r="N266" s="141" t="s">
        <v>38</v>
      </c>
      <c r="P266" s="142">
        <f t="shared" si="51"/>
        <v>0</v>
      </c>
      <c r="Q266" s="142">
        <v>0</v>
      </c>
      <c r="R266" s="142">
        <f t="shared" si="52"/>
        <v>0</v>
      </c>
      <c r="S266" s="142">
        <v>0</v>
      </c>
      <c r="T266" s="143">
        <f t="shared" si="53"/>
        <v>0</v>
      </c>
      <c r="AR266" s="144" t="s">
        <v>281</v>
      </c>
      <c r="AT266" s="144" t="s">
        <v>130</v>
      </c>
      <c r="AU266" s="144" t="s">
        <v>128</v>
      </c>
      <c r="AY266" s="16" t="s">
        <v>127</v>
      </c>
      <c r="BE266" s="145">
        <f t="shared" si="54"/>
        <v>0</v>
      </c>
      <c r="BF266" s="145">
        <f t="shared" si="55"/>
        <v>0</v>
      </c>
      <c r="BG266" s="145">
        <f t="shared" si="56"/>
        <v>0</v>
      </c>
      <c r="BH266" s="145">
        <f t="shared" si="57"/>
        <v>0</v>
      </c>
      <c r="BI266" s="145">
        <f t="shared" si="58"/>
        <v>0</v>
      </c>
      <c r="BJ266" s="16" t="s">
        <v>81</v>
      </c>
      <c r="BK266" s="145">
        <f t="shared" si="59"/>
        <v>0</v>
      </c>
      <c r="BL266" s="16" t="s">
        <v>281</v>
      </c>
      <c r="BM266" s="144" t="s">
        <v>923</v>
      </c>
    </row>
    <row r="267" spans="2:65" s="1" customFormat="1" ht="16.5" customHeight="1">
      <c r="B267" s="31"/>
      <c r="C267" s="173" t="s">
        <v>924</v>
      </c>
      <c r="D267" s="173" t="s">
        <v>423</v>
      </c>
      <c r="E267" s="174" t="s">
        <v>925</v>
      </c>
      <c r="F267" s="175" t="s">
        <v>926</v>
      </c>
      <c r="G267" s="176" t="s">
        <v>223</v>
      </c>
      <c r="H267" s="177">
        <v>40</v>
      </c>
      <c r="I267" s="178"/>
      <c r="J267" s="179">
        <f t="shared" si="50"/>
        <v>0</v>
      </c>
      <c r="K267" s="180"/>
      <c r="L267" s="181"/>
      <c r="M267" s="182" t="s">
        <v>1</v>
      </c>
      <c r="N267" s="183" t="s">
        <v>38</v>
      </c>
      <c r="P267" s="142">
        <f t="shared" si="51"/>
        <v>0</v>
      </c>
      <c r="Q267" s="142">
        <v>0</v>
      </c>
      <c r="R267" s="142">
        <f t="shared" si="52"/>
        <v>0</v>
      </c>
      <c r="S267" s="142">
        <v>0</v>
      </c>
      <c r="T267" s="143">
        <f t="shared" si="53"/>
        <v>0</v>
      </c>
      <c r="AR267" s="144" t="s">
        <v>379</v>
      </c>
      <c r="AT267" s="144" t="s">
        <v>423</v>
      </c>
      <c r="AU267" s="144" t="s">
        <v>128</v>
      </c>
      <c r="AY267" s="16" t="s">
        <v>127</v>
      </c>
      <c r="BE267" s="145">
        <f t="shared" si="54"/>
        <v>0</v>
      </c>
      <c r="BF267" s="145">
        <f t="shared" si="55"/>
        <v>0</v>
      </c>
      <c r="BG267" s="145">
        <f t="shared" si="56"/>
        <v>0</v>
      </c>
      <c r="BH267" s="145">
        <f t="shared" si="57"/>
        <v>0</v>
      </c>
      <c r="BI267" s="145">
        <f t="shared" si="58"/>
        <v>0</v>
      </c>
      <c r="BJ267" s="16" t="s">
        <v>81</v>
      </c>
      <c r="BK267" s="145">
        <f t="shared" si="59"/>
        <v>0</v>
      </c>
      <c r="BL267" s="16" t="s">
        <v>281</v>
      </c>
      <c r="BM267" s="144" t="s">
        <v>927</v>
      </c>
    </row>
    <row r="268" spans="2:65" s="1" customFormat="1" ht="16.5" customHeight="1">
      <c r="B268" s="31"/>
      <c r="C268" s="173" t="s">
        <v>928</v>
      </c>
      <c r="D268" s="173" t="s">
        <v>423</v>
      </c>
      <c r="E268" s="174" t="s">
        <v>929</v>
      </c>
      <c r="F268" s="175" t="s">
        <v>930</v>
      </c>
      <c r="G268" s="176" t="s">
        <v>223</v>
      </c>
      <c r="H268" s="177">
        <v>30</v>
      </c>
      <c r="I268" s="178"/>
      <c r="J268" s="179">
        <f t="shared" si="50"/>
        <v>0</v>
      </c>
      <c r="K268" s="180"/>
      <c r="L268" s="181"/>
      <c r="M268" s="182" t="s">
        <v>1</v>
      </c>
      <c r="N268" s="183" t="s">
        <v>38</v>
      </c>
      <c r="P268" s="142">
        <f t="shared" si="51"/>
        <v>0</v>
      </c>
      <c r="Q268" s="142">
        <v>0</v>
      </c>
      <c r="R268" s="142">
        <f t="shared" si="52"/>
        <v>0</v>
      </c>
      <c r="S268" s="142">
        <v>0</v>
      </c>
      <c r="T268" s="143">
        <f t="shared" si="53"/>
        <v>0</v>
      </c>
      <c r="AR268" s="144" t="s">
        <v>379</v>
      </c>
      <c r="AT268" s="144" t="s">
        <v>423</v>
      </c>
      <c r="AU268" s="144" t="s">
        <v>128</v>
      </c>
      <c r="AY268" s="16" t="s">
        <v>127</v>
      </c>
      <c r="BE268" s="145">
        <f t="shared" si="54"/>
        <v>0</v>
      </c>
      <c r="BF268" s="145">
        <f t="shared" si="55"/>
        <v>0</v>
      </c>
      <c r="BG268" s="145">
        <f t="shared" si="56"/>
        <v>0</v>
      </c>
      <c r="BH268" s="145">
        <f t="shared" si="57"/>
        <v>0</v>
      </c>
      <c r="BI268" s="145">
        <f t="shared" si="58"/>
        <v>0</v>
      </c>
      <c r="BJ268" s="16" t="s">
        <v>81</v>
      </c>
      <c r="BK268" s="145">
        <f t="shared" si="59"/>
        <v>0</v>
      </c>
      <c r="BL268" s="16" t="s">
        <v>281</v>
      </c>
      <c r="BM268" s="144" t="s">
        <v>931</v>
      </c>
    </row>
    <row r="269" spans="2:65" s="1" customFormat="1" ht="24.15" customHeight="1">
      <c r="B269" s="31"/>
      <c r="C269" s="132" t="s">
        <v>932</v>
      </c>
      <c r="D269" s="132" t="s">
        <v>130</v>
      </c>
      <c r="E269" s="133" t="s">
        <v>933</v>
      </c>
      <c r="F269" s="134" t="s">
        <v>934</v>
      </c>
      <c r="G269" s="135" t="s">
        <v>223</v>
      </c>
      <c r="H269" s="136">
        <v>173</v>
      </c>
      <c r="I269" s="137"/>
      <c r="J269" s="138">
        <f t="shared" si="50"/>
        <v>0</v>
      </c>
      <c r="K269" s="139"/>
      <c r="L269" s="31"/>
      <c r="M269" s="140" t="s">
        <v>1</v>
      </c>
      <c r="N269" s="141" t="s">
        <v>38</v>
      </c>
      <c r="P269" s="142">
        <f t="shared" si="51"/>
        <v>0</v>
      </c>
      <c r="Q269" s="142">
        <v>0</v>
      </c>
      <c r="R269" s="142">
        <f t="shared" si="52"/>
        <v>0</v>
      </c>
      <c r="S269" s="142">
        <v>0</v>
      </c>
      <c r="T269" s="143">
        <f t="shared" si="53"/>
        <v>0</v>
      </c>
      <c r="AR269" s="144" t="s">
        <v>281</v>
      </c>
      <c r="AT269" s="144" t="s">
        <v>130</v>
      </c>
      <c r="AU269" s="144" t="s">
        <v>128</v>
      </c>
      <c r="AY269" s="16" t="s">
        <v>127</v>
      </c>
      <c r="BE269" s="145">
        <f t="shared" si="54"/>
        <v>0</v>
      </c>
      <c r="BF269" s="145">
        <f t="shared" si="55"/>
        <v>0</v>
      </c>
      <c r="BG269" s="145">
        <f t="shared" si="56"/>
        <v>0</v>
      </c>
      <c r="BH269" s="145">
        <f t="shared" si="57"/>
        <v>0</v>
      </c>
      <c r="BI269" s="145">
        <f t="shared" si="58"/>
        <v>0</v>
      </c>
      <c r="BJ269" s="16" t="s">
        <v>81</v>
      </c>
      <c r="BK269" s="145">
        <f t="shared" si="59"/>
        <v>0</v>
      </c>
      <c r="BL269" s="16" t="s">
        <v>281</v>
      </c>
      <c r="BM269" s="144" t="s">
        <v>935</v>
      </c>
    </row>
    <row r="270" spans="2:65" s="1" customFormat="1" ht="16.5" customHeight="1">
      <c r="B270" s="31"/>
      <c r="C270" s="173" t="s">
        <v>936</v>
      </c>
      <c r="D270" s="173" t="s">
        <v>423</v>
      </c>
      <c r="E270" s="174" t="s">
        <v>937</v>
      </c>
      <c r="F270" s="175" t="s">
        <v>938</v>
      </c>
      <c r="G270" s="176" t="s">
        <v>223</v>
      </c>
      <c r="H270" s="177">
        <v>30</v>
      </c>
      <c r="I270" s="178"/>
      <c r="J270" s="179">
        <f t="shared" si="50"/>
        <v>0</v>
      </c>
      <c r="K270" s="180"/>
      <c r="L270" s="181"/>
      <c r="M270" s="182" t="s">
        <v>1</v>
      </c>
      <c r="N270" s="183" t="s">
        <v>38</v>
      </c>
      <c r="P270" s="142">
        <f t="shared" si="51"/>
        <v>0</v>
      </c>
      <c r="Q270" s="142">
        <v>0</v>
      </c>
      <c r="R270" s="142">
        <f t="shared" si="52"/>
        <v>0</v>
      </c>
      <c r="S270" s="142">
        <v>0</v>
      </c>
      <c r="T270" s="143">
        <f t="shared" si="53"/>
        <v>0</v>
      </c>
      <c r="AR270" s="144" t="s">
        <v>379</v>
      </c>
      <c r="AT270" s="144" t="s">
        <v>423</v>
      </c>
      <c r="AU270" s="144" t="s">
        <v>128</v>
      </c>
      <c r="AY270" s="16" t="s">
        <v>127</v>
      </c>
      <c r="BE270" s="145">
        <f t="shared" si="54"/>
        <v>0</v>
      </c>
      <c r="BF270" s="145">
        <f t="shared" si="55"/>
        <v>0</v>
      </c>
      <c r="BG270" s="145">
        <f t="shared" si="56"/>
        <v>0</v>
      </c>
      <c r="BH270" s="145">
        <f t="shared" si="57"/>
        <v>0</v>
      </c>
      <c r="BI270" s="145">
        <f t="shared" si="58"/>
        <v>0</v>
      </c>
      <c r="BJ270" s="16" t="s">
        <v>81</v>
      </c>
      <c r="BK270" s="145">
        <f t="shared" si="59"/>
        <v>0</v>
      </c>
      <c r="BL270" s="16" t="s">
        <v>281</v>
      </c>
      <c r="BM270" s="144" t="s">
        <v>939</v>
      </c>
    </row>
    <row r="271" spans="2:65" s="1" customFormat="1" ht="16.5" customHeight="1">
      <c r="B271" s="31"/>
      <c r="C271" s="173" t="s">
        <v>940</v>
      </c>
      <c r="D271" s="173" t="s">
        <v>423</v>
      </c>
      <c r="E271" s="174" t="s">
        <v>941</v>
      </c>
      <c r="F271" s="175" t="s">
        <v>942</v>
      </c>
      <c r="G271" s="176" t="s">
        <v>223</v>
      </c>
      <c r="H271" s="177">
        <v>140</v>
      </c>
      <c r="I271" s="178"/>
      <c r="J271" s="179">
        <f t="shared" si="50"/>
        <v>0</v>
      </c>
      <c r="K271" s="180"/>
      <c r="L271" s="181"/>
      <c r="M271" s="182" t="s">
        <v>1</v>
      </c>
      <c r="N271" s="183" t="s">
        <v>38</v>
      </c>
      <c r="P271" s="142">
        <f t="shared" si="51"/>
        <v>0</v>
      </c>
      <c r="Q271" s="142">
        <v>0</v>
      </c>
      <c r="R271" s="142">
        <f t="shared" si="52"/>
        <v>0</v>
      </c>
      <c r="S271" s="142">
        <v>0</v>
      </c>
      <c r="T271" s="143">
        <f t="shared" si="53"/>
        <v>0</v>
      </c>
      <c r="AR271" s="144" t="s">
        <v>379</v>
      </c>
      <c r="AT271" s="144" t="s">
        <v>423</v>
      </c>
      <c r="AU271" s="144" t="s">
        <v>128</v>
      </c>
      <c r="AY271" s="16" t="s">
        <v>127</v>
      </c>
      <c r="BE271" s="145">
        <f t="shared" si="54"/>
        <v>0</v>
      </c>
      <c r="BF271" s="145">
        <f t="shared" si="55"/>
        <v>0</v>
      </c>
      <c r="BG271" s="145">
        <f t="shared" si="56"/>
        <v>0</v>
      </c>
      <c r="BH271" s="145">
        <f t="shared" si="57"/>
        <v>0</v>
      </c>
      <c r="BI271" s="145">
        <f t="shared" si="58"/>
        <v>0</v>
      </c>
      <c r="BJ271" s="16" t="s">
        <v>81</v>
      </c>
      <c r="BK271" s="145">
        <f t="shared" si="59"/>
        <v>0</v>
      </c>
      <c r="BL271" s="16" t="s">
        <v>281</v>
      </c>
      <c r="BM271" s="144" t="s">
        <v>943</v>
      </c>
    </row>
    <row r="272" spans="2:65" s="1" customFormat="1" ht="24.15" customHeight="1">
      <c r="B272" s="31"/>
      <c r="C272" s="173" t="s">
        <v>944</v>
      </c>
      <c r="D272" s="173" t="s">
        <v>423</v>
      </c>
      <c r="E272" s="174" t="s">
        <v>945</v>
      </c>
      <c r="F272" s="175" t="s">
        <v>946</v>
      </c>
      <c r="G272" s="176" t="s">
        <v>223</v>
      </c>
      <c r="H272" s="177">
        <v>3</v>
      </c>
      <c r="I272" s="178"/>
      <c r="J272" s="179">
        <f t="shared" si="50"/>
        <v>0</v>
      </c>
      <c r="K272" s="180"/>
      <c r="L272" s="181"/>
      <c r="M272" s="182" t="s">
        <v>1</v>
      </c>
      <c r="N272" s="183" t="s">
        <v>38</v>
      </c>
      <c r="P272" s="142">
        <f t="shared" si="51"/>
        <v>0</v>
      </c>
      <c r="Q272" s="142">
        <v>0</v>
      </c>
      <c r="R272" s="142">
        <f t="shared" si="52"/>
        <v>0</v>
      </c>
      <c r="S272" s="142">
        <v>0</v>
      </c>
      <c r="T272" s="143">
        <f t="shared" si="53"/>
        <v>0</v>
      </c>
      <c r="AR272" s="144" t="s">
        <v>379</v>
      </c>
      <c r="AT272" s="144" t="s">
        <v>423</v>
      </c>
      <c r="AU272" s="144" t="s">
        <v>128</v>
      </c>
      <c r="AY272" s="16" t="s">
        <v>127</v>
      </c>
      <c r="BE272" s="145">
        <f t="shared" si="54"/>
        <v>0</v>
      </c>
      <c r="BF272" s="145">
        <f t="shared" si="55"/>
        <v>0</v>
      </c>
      <c r="BG272" s="145">
        <f t="shared" si="56"/>
        <v>0</v>
      </c>
      <c r="BH272" s="145">
        <f t="shared" si="57"/>
        <v>0</v>
      </c>
      <c r="BI272" s="145">
        <f t="shared" si="58"/>
        <v>0</v>
      </c>
      <c r="BJ272" s="16" t="s">
        <v>81</v>
      </c>
      <c r="BK272" s="145">
        <f t="shared" si="59"/>
        <v>0</v>
      </c>
      <c r="BL272" s="16" t="s">
        <v>281</v>
      </c>
      <c r="BM272" s="144" t="s">
        <v>947</v>
      </c>
    </row>
    <row r="273" spans="2:65" s="1" customFormat="1" ht="24.15" customHeight="1">
      <c r="B273" s="31"/>
      <c r="C273" s="173" t="s">
        <v>948</v>
      </c>
      <c r="D273" s="173" t="s">
        <v>423</v>
      </c>
      <c r="E273" s="174" t="s">
        <v>949</v>
      </c>
      <c r="F273" s="175" t="s">
        <v>950</v>
      </c>
      <c r="G273" s="176" t="s">
        <v>141</v>
      </c>
      <c r="H273" s="177">
        <v>15</v>
      </c>
      <c r="I273" s="178"/>
      <c r="J273" s="179">
        <f t="shared" si="50"/>
        <v>0</v>
      </c>
      <c r="K273" s="180"/>
      <c r="L273" s="181"/>
      <c r="M273" s="182" t="s">
        <v>1</v>
      </c>
      <c r="N273" s="183" t="s">
        <v>38</v>
      </c>
      <c r="P273" s="142">
        <f t="shared" si="51"/>
        <v>0</v>
      </c>
      <c r="Q273" s="142">
        <v>0</v>
      </c>
      <c r="R273" s="142">
        <f t="shared" si="52"/>
        <v>0</v>
      </c>
      <c r="S273" s="142">
        <v>0</v>
      </c>
      <c r="T273" s="143">
        <f t="shared" si="53"/>
        <v>0</v>
      </c>
      <c r="AR273" s="144" t="s">
        <v>379</v>
      </c>
      <c r="AT273" s="144" t="s">
        <v>423</v>
      </c>
      <c r="AU273" s="144" t="s">
        <v>128</v>
      </c>
      <c r="AY273" s="16" t="s">
        <v>127</v>
      </c>
      <c r="BE273" s="145">
        <f t="shared" si="54"/>
        <v>0</v>
      </c>
      <c r="BF273" s="145">
        <f t="shared" si="55"/>
        <v>0</v>
      </c>
      <c r="BG273" s="145">
        <f t="shared" si="56"/>
        <v>0</v>
      </c>
      <c r="BH273" s="145">
        <f t="shared" si="57"/>
        <v>0</v>
      </c>
      <c r="BI273" s="145">
        <f t="shared" si="58"/>
        <v>0</v>
      </c>
      <c r="BJ273" s="16" t="s">
        <v>81</v>
      </c>
      <c r="BK273" s="145">
        <f t="shared" si="59"/>
        <v>0</v>
      </c>
      <c r="BL273" s="16" t="s">
        <v>281</v>
      </c>
      <c r="BM273" s="144" t="s">
        <v>951</v>
      </c>
    </row>
    <row r="274" spans="2:65" s="1" customFormat="1" ht="24.15" customHeight="1">
      <c r="B274" s="31"/>
      <c r="C274" s="173" t="s">
        <v>952</v>
      </c>
      <c r="D274" s="173" t="s">
        <v>423</v>
      </c>
      <c r="E274" s="174" t="s">
        <v>953</v>
      </c>
      <c r="F274" s="175" t="s">
        <v>954</v>
      </c>
      <c r="G274" s="176" t="s">
        <v>141</v>
      </c>
      <c r="H274" s="177">
        <v>70</v>
      </c>
      <c r="I274" s="178"/>
      <c r="J274" s="179">
        <f t="shared" si="50"/>
        <v>0</v>
      </c>
      <c r="K274" s="180"/>
      <c r="L274" s="181"/>
      <c r="M274" s="182" t="s">
        <v>1</v>
      </c>
      <c r="N274" s="183" t="s">
        <v>38</v>
      </c>
      <c r="P274" s="142">
        <f t="shared" si="51"/>
        <v>0</v>
      </c>
      <c r="Q274" s="142">
        <v>0</v>
      </c>
      <c r="R274" s="142">
        <f t="shared" si="52"/>
        <v>0</v>
      </c>
      <c r="S274" s="142">
        <v>0</v>
      </c>
      <c r="T274" s="143">
        <f t="shared" si="53"/>
        <v>0</v>
      </c>
      <c r="AR274" s="144" t="s">
        <v>379</v>
      </c>
      <c r="AT274" s="144" t="s">
        <v>423</v>
      </c>
      <c r="AU274" s="144" t="s">
        <v>128</v>
      </c>
      <c r="AY274" s="16" t="s">
        <v>127</v>
      </c>
      <c r="BE274" s="145">
        <f t="shared" si="54"/>
        <v>0</v>
      </c>
      <c r="BF274" s="145">
        <f t="shared" si="55"/>
        <v>0</v>
      </c>
      <c r="BG274" s="145">
        <f t="shared" si="56"/>
        <v>0</v>
      </c>
      <c r="BH274" s="145">
        <f t="shared" si="57"/>
        <v>0</v>
      </c>
      <c r="BI274" s="145">
        <f t="shared" si="58"/>
        <v>0</v>
      </c>
      <c r="BJ274" s="16" t="s">
        <v>81</v>
      </c>
      <c r="BK274" s="145">
        <f t="shared" si="59"/>
        <v>0</v>
      </c>
      <c r="BL274" s="16" t="s">
        <v>281</v>
      </c>
      <c r="BM274" s="144" t="s">
        <v>955</v>
      </c>
    </row>
    <row r="275" spans="2:65" s="1" customFormat="1" ht="21.75" customHeight="1">
      <c r="B275" s="31"/>
      <c r="C275" s="173" t="s">
        <v>956</v>
      </c>
      <c r="D275" s="173" t="s">
        <v>423</v>
      </c>
      <c r="E275" s="174" t="s">
        <v>957</v>
      </c>
      <c r="F275" s="175" t="s">
        <v>958</v>
      </c>
      <c r="G275" s="176" t="s">
        <v>141</v>
      </c>
      <c r="H275" s="177">
        <v>60</v>
      </c>
      <c r="I275" s="178"/>
      <c r="J275" s="179">
        <f t="shared" si="50"/>
        <v>0</v>
      </c>
      <c r="K275" s="180"/>
      <c r="L275" s="181"/>
      <c r="M275" s="182" t="s">
        <v>1</v>
      </c>
      <c r="N275" s="183" t="s">
        <v>38</v>
      </c>
      <c r="P275" s="142">
        <f t="shared" si="51"/>
        <v>0</v>
      </c>
      <c r="Q275" s="142">
        <v>0</v>
      </c>
      <c r="R275" s="142">
        <f t="shared" si="52"/>
        <v>0</v>
      </c>
      <c r="S275" s="142">
        <v>0</v>
      </c>
      <c r="T275" s="143">
        <f t="shared" si="53"/>
        <v>0</v>
      </c>
      <c r="AR275" s="144" t="s">
        <v>379</v>
      </c>
      <c r="AT275" s="144" t="s">
        <v>423</v>
      </c>
      <c r="AU275" s="144" t="s">
        <v>128</v>
      </c>
      <c r="AY275" s="16" t="s">
        <v>127</v>
      </c>
      <c r="BE275" s="145">
        <f t="shared" si="54"/>
        <v>0</v>
      </c>
      <c r="BF275" s="145">
        <f t="shared" si="55"/>
        <v>0</v>
      </c>
      <c r="BG275" s="145">
        <f t="shared" si="56"/>
        <v>0</v>
      </c>
      <c r="BH275" s="145">
        <f t="shared" si="57"/>
        <v>0</v>
      </c>
      <c r="BI275" s="145">
        <f t="shared" si="58"/>
        <v>0</v>
      </c>
      <c r="BJ275" s="16" t="s">
        <v>81</v>
      </c>
      <c r="BK275" s="145">
        <f t="shared" si="59"/>
        <v>0</v>
      </c>
      <c r="BL275" s="16" t="s">
        <v>281</v>
      </c>
      <c r="BM275" s="144" t="s">
        <v>959</v>
      </c>
    </row>
    <row r="276" spans="2:65" s="1" customFormat="1" ht="21.75" customHeight="1">
      <c r="B276" s="31"/>
      <c r="C276" s="173" t="s">
        <v>960</v>
      </c>
      <c r="D276" s="173" t="s">
        <v>423</v>
      </c>
      <c r="E276" s="174" t="s">
        <v>961</v>
      </c>
      <c r="F276" s="175" t="s">
        <v>962</v>
      </c>
      <c r="G276" s="176" t="s">
        <v>141</v>
      </c>
      <c r="H276" s="177">
        <v>280</v>
      </c>
      <c r="I276" s="178"/>
      <c r="J276" s="179">
        <f t="shared" si="50"/>
        <v>0</v>
      </c>
      <c r="K276" s="180"/>
      <c r="L276" s="181"/>
      <c r="M276" s="182" t="s">
        <v>1</v>
      </c>
      <c r="N276" s="183" t="s">
        <v>38</v>
      </c>
      <c r="P276" s="142">
        <f t="shared" si="51"/>
        <v>0</v>
      </c>
      <c r="Q276" s="142">
        <v>0</v>
      </c>
      <c r="R276" s="142">
        <f t="shared" si="52"/>
        <v>0</v>
      </c>
      <c r="S276" s="142">
        <v>0</v>
      </c>
      <c r="T276" s="143">
        <f t="shared" si="53"/>
        <v>0</v>
      </c>
      <c r="AR276" s="144" t="s">
        <v>379</v>
      </c>
      <c r="AT276" s="144" t="s">
        <v>423</v>
      </c>
      <c r="AU276" s="144" t="s">
        <v>128</v>
      </c>
      <c r="AY276" s="16" t="s">
        <v>127</v>
      </c>
      <c r="BE276" s="145">
        <f t="shared" si="54"/>
        <v>0</v>
      </c>
      <c r="BF276" s="145">
        <f t="shared" si="55"/>
        <v>0</v>
      </c>
      <c r="BG276" s="145">
        <f t="shared" si="56"/>
        <v>0</v>
      </c>
      <c r="BH276" s="145">
        <f t="shared" si="57"/>
        <v>0</v>
      </c>
      <c r="BI276" s="145">
        <f t="shared" si="58"/>
        <v>0</v>
      </c>
      <c r="BJ276" s="16" t="s">
        <v>81</v>
      </c>
      <c r="BK276" s="145">
        <f t="shared" si="59"/>
        <v>0</v>
      </c>
      <c r="BL276" s="16" t="s">
        <v>281</v>
      </c>
      <c r="BM276" s="144" t="s">
        <v>963</v>
      </c>
    </row>
    <row r="277" spans="2:65" s="1" customFormat="1" ht="24.15" customHeight="1">
      <c r="B277" s="31"/>
      <c r="C277" s="132" t="s">
        <v>964</v>
      </c>
      <c r="D277" s="132" t="s">
        <v>130</v>
      </c>
      <c r="E277" s="133" t="s">
        <v>965</v>
      </c>
      <c r="F277" s="134" t="s">
        <v>966</v>
      </c>
      <c r="G277" s="135" t="s">
        <v>223</v>
      </c>
      <c r="H277" s="136">
        <v>125</v>
      </c>
      <c r="I277" s="137"/>
      <c r="J277" s="138">
        <f t="shared" si="50"/>
        <v>0</v>
      </c>
      <c r="K277" s="139"/>
      <c r="L277" s="31"/>
      <c r="M277" s="140" t="s">
        <v>1</v>
      </c>
      <c r="N277" s="141" t="s">
        <v>38</v>
      </c>
      <c r="P277" s="142">
        <f t="shared" si="51"/>
        <v>0</v>
      </c>
      <c r="Q277" s="142">
        <v>0</v>
      </c>
      <c r="R277" s="142">
        <f t="shared" si="52"/>
        <v>0</v>
      </c>
      <c r="S277" s="142">
        <v>0</v>
      </c>
      <c r="T277" s="143">
        <f t="shared" si="53"/>
        <v>0</v>
      </c>
      <c r="AR277" s="144" t="s">
        <v>281</v>
      </c>
      <c r="AT277" s="144" t="s">
        <v>130</v>
      </c>
      <c r="AU277" s="144" t="s">
        <v>128</v>
      </c>
      <c r="AY277" s="16" t="s">
        <v>127</v>
      </c>
      <c r="BE277" s="145">
        <f t="shared" si="54"/>
        <v>0</v>
      </c>
      <c r="BF277" s="145">
        <f t="shared" si="55"/>
        <v>0</v>
      </c>
      <c r="BG277" s="145">
        <f t="shared" si="56"/>
        <v>0</v>
      </c>
      <c r="BH277" s="145">
        <f t="shared" si="57"/>
        <v>0</v>
      </c>
      <c r="BI277" s="145">
        <f t="shared" si="58"/>
        <v>0</v>
      </c>
      <c r="BJ277" s="16" t="s">
        <v>81</v>
      </c>
      <c r="BK277" s="145">
        <f t="shared" si="59"/>
        <v>0</v>
      </c>
      <c r="BL277" s="16" t="s">
        <v>281</v>
      </c>
      <c r="BM277" s="144" t="s">
        <v>967</v>
      </c>
    </row>
    <row r="278" spans="2:65" s="1" customFormat="1" ht="21.75" customHeight="1">
      <c r="B278" s="31"/>
      <c r="C278" s="173" t="s">
        <v>968</v>
      </c>
      <c r="D278" s="173" t="s">
        <v>423</v>
      </c>
      <c r="E278" s="174" t="s">
        <v>969</v>
      </c>
      <c r="F278" s="175" t="s">
        <v>970</v>
      </c>
      <c r="G278" s="176" t="s">
        <v>223</v>
      </c>
      <c r="H278" s="177">
        <v>25</v>
      </c>
      <c r="I278" s="178"/>
      <c r="J278" s="179">
        <f t="shared" si="50"/>
        <v>0</v>
      </c>
      <c r="K278" s="180"/>
      <c r="L278" s="181"/>
      <c r="M278" s="182" t="s">
        <v>1</v>
      </c>
      <c r="N278" s="183" t="s">
        <v>38</v>
      </c>
      <c r="P278" s="142">
        <f t="shared" si="51"/>
        <v>0</v>
      </c>
      <c r="Q278" s="142">
        <v>0</v>
      </c>
      <c r="R278" s="142">
        <f t="shared" si="52"/>
        <v>0</v>
      </c>
      <c r="S278" s="142">
        <v>0</v>
      </c>
      <c r="T278" s="143">
        <f t="shared" si="53"/>
        <v>0</v>
      </c>
      <c r="AR278" s="144" t="s">
        <v>379</v>
      </c>
      <c r="AT278" s="144" t="s">
        <v>423</v>
      </c>
      <c r="AU278" s="144" t="s">
        <v>128</v>
      </c>
      <c r="AY278" s="16" t="s">
        <v>127</v>
      </c>
      <c r="BE278" s="145">
        <f t="shared" si="54"/>
        <v>0</v>
      </c>
      <c r="BF278" s="145">
        <f t="shared" si="55"/>
        <v>0</v>
      </c>
      <c r="BG278" s="145">
        <f t="shared" si="56"/>
        <v>0</v>
      </c>
      <c r="BH278" s="145">
        <f t="shared" si="57"/>
        <v>0</v>
      </c>
      <c r="BI278" s="145">
        <f t="shared" si="58"/>
        <v>0</v>
      </c>
      <c r="BJ278" s="16" t="s">
        <v>81</v>
      </c>
      <c r="BK278" s="145">
        <f t="shared" si="59"/>
        <v>0</v>
      </c>
      <c r="BL278" s="16" t="s">
        <v>281</v>
      </c>
      <c r="BM278" s="144" t="s">
        <v>971</v>
      </c>
    </row>
    <row r="279" spans="2:65" s="1" customFormat="1" ht="21.75" customHeight="1">
      <c r="B279" s="31"/>
      <c r="C279" s="173" t="s">
        <v>972</v>
      </c>
      <c r="D279" s="173" t="s">
        <v>423</v>
      </c>
      <c r="E279" s="174" t="s">
        <v>973</v>
      </c>
      <c r="F279" s="175" t="s">
        <v>974</v>
      </c>
      <c r="G279" s="176" t="s">
        <v>223</v>
      </c>
      <c r="H279" s="177">
        <v>25</v>
      </c>
      <c r="I279" s="178"/>
      <c r="J279" s="179">
        <f t="shared" si="50"/>
        <v>0</v>
      </c>
      <c r="K279" s="180"/>
      <c r="L279" s="181"/>
      <c r="M279" s="182" t="s">
        <v>1</v>
      </c>
      <c r="N279" s="183" t="s">
        <v>38</v>
      </c>
      <c r="P279" s="142">
        <f t="shared" si="51"/>
        <v>0</v>
      </c>
      <c r="Q279" s="142">
        <v>0</v>
      </c>
      <c r="R279" s="142">
        <f t="shared" si="52"/>
        <v>0</v>
      </c>
      <c r="S279" s="142">
        <v>0</v>
      </c>
      <c r="T279" s="143">
        <f t="shared" si="53"/>
        <v>0</v>
      </c>
      <c r="AR279" s="144" t="s">
        <v>379</v>
      </c>
      <c r="AT279" s="144" t="s">
        <v>423</v>
      </c>
      <c r="AU279" s="144" t="s">
        <v>128</v>
      </c>
      <c r="AY279" s="16" t="s">
        <v>127</v>
      </c>
      <c r="BE279" s="145">
        <f t="shared" si="54"/>
        <v>0</v>
      </c>
      <c r="BF279" s="145">
        <f t="shared" si="55"/>
        <v>0</v>
      </c>
      <c r="BG279" s="145">
        <f t="shared" si="56"/>
        <v>0</v>
      </c>
      <c r="BH279" s="145">
        <f t="shared" si="57"/>
        <v>0</v>
      </c>
      <c r="BI279" s="145">
        <f t="shared" si="58"/>
        <v>0</v>
      </c>
      <c r="BJ279" s="16" t="s">
        <v>81</v>
      </c>
      <c r="BK279" s="145">
        <f t="shared" si="59"/>
        <v>0</v>
      </c>
      <c r="BL279" s="16" t="s">
        <v>281</v>
      </c>
      <c r="BM279" s="144" t="s">
        <v>975</v>
      </c>
    </row>
    <row r="280" spans="2:65" s="1" customFormat="1" ht="21.75" customHeight="1">
      <c r="B280" s="31"/>
      <c r="C280" s="173" t="s">
        <v>976</v>
      </c>
      <c r="D280" s="173" t="s">
        <v>423</v>
      </c>
      <c r="E280" s="174" t="s">
        <v>977</v>
      </c>
      <c r="F280" s="175" t="s">
        <v>978</v>
      </c>
      <c r="G280" s="176" t="s">
        <v>223</v>
      </c>
      <c r="H280" s="177">
        <v>75</v>
      </c>
      <c r="I280" s="178"/>
      <c r="J280" s="179">
        <f t="shared" si="50"/>
        <v>0</v>
      </c>
      <c r="K280" s="180"/>
      <c r="L280" s="181"/>
      <c r="M280" s="182" t="s">
        <v>1</v>
      </c>
      <c r="N280" s="183" t="s">
        <v>38</v>
      </c>
      <c r="P280" s="142">
        <f t="shared" si="51"/>
        <v>0</v>
      </c>
      <c r="Q280" s="142">
        <v>0</v>
      </c>
      <c r="R280" s="142">
        <f t="shared" si="52"/>
        <v>0</v>
      </c>
      <c r="S280" s="142">
        <v>0</v>
      </c>
      <c r="T280" s="143">
        <f t="shared" si="53"/>
        <v>0</v>
      </c>
      <c r="AR280" s="144" t="s">
        <v>379</v>
      </c>
      <c r="AT280" s="144" t="s">
        <v>423</v>
      </c>
      <c r="AU280" s="144" t="s">
        <v>128</v>
      </c>
      <c r="AY280" s="16" t="s">
        <v>127</v>
      </c>
      <c r="BE280" s="145">
        <f t="shared" si="54"/>
        <v>0</v>
      </c>
      <c r="BF280" s="145">
        <f t="shared" si="55"/>
        <v>0</v>
      </c>
      <c r="BG280" s="145">
        <f t="shared" si="56"/>
        <v>0</v>
      </c>
      <c r="BH280" s="145">
        <f t="shared" si="57"/>
        <v>0</v>
      </c>
      <c r="BI280" s="145">
        <f t="shared" si="58"/>
        <v>0</v>
      </c>
      <c r="BJ280" s="16" t="s">
        <v>81</v>
      </c>
      <c r="BK280" s="145">
        <f t="shared" si="59"/>
        <v>0</v>
      </c>
      <c r="BL280" s="16" t="s">
        <v>281</v>
      </c>
      <c r="BM280" s="144" t="s">
        <v>979</v>
      </c>
    </row>
    <row r="281" spans="2:65" s="1" customFormat="1" ht="16.5" customHeight="1">
      <c r="B281" s="31"/>
      <c r="C281" s="132" t="s">
        <v>980</v>
      </c>
      <c r="D281" s="132" t="s">
        <v>130</v>
      </c>
      <c r="E281" s="133" t="s">
        <v>981</v>
      </c>
      <c r="F281" s="134" t="s">
        <v>982</v>
      </c>
      <c r="G281" s="135" t="s">
        <v>141</v>
      </c>
      <c r="H281" s="136">
        <v>95</v>
      </c>
      <c r="I281" s="137"/>
      <c r="J281" s="138">
        <f t="shared" si="50"/>
        <v>0</v>
      </c>
      <c r="K281" s="139"/>
      <c r="L281" s="31"/>
      <c r="M281" s="140" t="s">
        <v>1</v>
      </c>
      <c r="N281" s="141" t="s">
        <v>38</v>
      </c>
      <c r="P281" s="142">
        <f t="shared" si="51"/>
        <v>0</v>
      </c>
      <c r="Q281" s="142">
        <v>0</v>
      </c>
      <c r="R281" s="142">
        <f t="shared" si="52"/>
        <v>0</v>
      </c>
      <c r="S281" s="142">
        <v>0</v>
      </c>
      <c r="T281" s="143">
        <f t="shared" si="53"/>
        <v>0</v>
      </c>
      <c r="AR281" s="144" t="s">
        <v>281</v>
      </c>
      <c r="AT281" s="144" t="s">
        <v>130</v>
      </c>
      <c r="AU281" s="144" t="s">
        <v>128</v>
      </c>
      <c r="AY281" s="16" t="s">
        <v>127</v>
      </c>
      <c r="BE281" s="145">
        <f t="shared" si="54"/>
        <v>0</v>
      </c>
      <c r="BF281" s="145">
        <f t="shared" si="55"/>
        <v>0</v>
      </c>
      <c r="BG281" s="145">
        <f t="shared" si="56"/>
        <v>0</v>
      </c>
      <c r="BH281" s="145">
        <f t="shared" si="57"/>
        <v>0</v>
      </c>
      <c r="BI281" s="145">
        <f t="shared" si="58"/>
        <v>0</v>
      </c>
      <c r="BJ281" s="16" t="s">
        <v>81</v>
      </c>
      <c r="BK281" s="145">
        <f t="shared" si="59"/>
        <v>0</v>
      </c>
      <c r="BL281" s="16" t="s">
        <v>281</v>
      </c>
      <c r="BM281" s="144" t="s">
        <v>983</v>
      </c>
    </row>
    <row r="282" spans="2:65" s="1" customFormat="1" ht="24.15" customHeight="1">
      <c r="B282" s="31"/>
      <c r="C282" s="173" t="s">
        <v>984</v>
      </c>
      <c r="D282" s="173" t="s">
        <v>423</v>
      </c>
      <c r="E282" s="174" t="s">
        <v>985</v>
      </c>
      <c r="F282" s="175" t="s">
        <v>986</v>
      </c>
      <c r="G282" s="176" t="s">
        <v>141</v>
      </c>
      <c r="H282" s="177">
        <v>60</v>
      </c>
      <c r="I282" s="178"/>
      <c r="J282" s="179">
        <f t="shared" si="50"/>
        <v>0</v>
      </c>
      <c r="K282" s="180"/>
      <c r="L282" s="181"/>
      <c r="M282" s="182" t="s">
        <v>1</v>
      </c>
      <c r="N282" s="183" t="s">
        <v>38</v>
      </c>
      <c r="P282" s="142">
        <f t="shared" si="51"/>
        <v>0</v>
      </c>
      <c r="Q282" s="142">
        <v>0</v>
      </c>
      <c r="R282" s="142">
        <f t="shared" si="52"/>
        <v>0</v>
      </c>
      <c r="S282" s="142">
        <v>0</v>
      </c>
      <c r="T282" s="143">
        <f t="shared" si="53"/>
        <v>0</v>
      </c>
      <c r="AR282" s="144" t="s">
        <v>379</v>
      </c>
      <c r="AT282" s="144" t="s">
        <v>423</v>
      </c>
      <c r="AU282" s="144" t="s">
        <v>128</v>
      </c>
      <c r="AY282" s="16" t="s">
        <v>127</v>
      </c>
      <c r="BE282" s="145">
        <f t="shared" si="54"/>
        <v>0</v>
      </c>
      <c r="BF282" s="145">
        <f t="shared" si="55"/>
        <v>0</v>
      </c>
      <c r="BG282" s="145">
        <f t="shared" si="56"/>
        <v>0</v>
      </c>
      <c r="BH282" s="145">
        <f t="shared" si="57"/>
        <v>0</v>
      </c>
      <c r="BI282" s="145">
        <f t="shared" si="58"/>
        <v>0</v>
      </c>
      <c r="BJ282" s="16" t="s">
        <v>81</v>
      </c>
      <c r="BK282" s="145">
        <f t="shared" si="59"/>
        <v>0</v>
      </c>
      <c r="BL282" s="16" t="s">
        <v>281</v>
      </c>
      <c r="BM282" s="144" t="s">
        <v>987</v>
      </c>
    </row>
    <row r="283" spans="2:65" s="1" customFormat="1" ht="24.15" customHeight="1">
      <c r="B283" s="31"/>
      <c r="C283" s="173" t="s">
        <v>988</v>
      </c>
      <c r="D283" s="173" t="s">
        <v>423</v>
      </c>
      <c r="E283" s="174" t="s">
        <v>989</v>
      </c>
      <c r="F283" s="175" t="s">
        <v>990</v>
      </c>
      <c r="G283" s="176" t="s">
        <v>141</v>
      </c>
      <c r="H283" s="177">
        <v>35</v>
      </c>
      <c r="I283" s="178"/>
      <c r="J283" s="179">
        <f t="shared" si="50"/>
        <v>0</v>
      </c>
      <c r="K283" s="180"/>
      <c r="L283" s="181"/>
      <c r="M283" s="182" t="s">
        <v>1</v>
      </c>
      <c r="N283" s="183" t="s">
        <v>38</v>
      </c>
      <c r="P283" s="142">
        <f t="shared" si="51"/>
        <v>0</v>
      </c>
      <c r="Q283" s="142">
        <v>0</v>
      </c>
      <c r="R283" s="142">
        <f t="shared" si="52"/>
        <v>0</v>
      </c>
      <c r="S283" s="142">
        <v>0</v>
      </c>
      <c r="T283" s="143">
        <f t="shared" si="53"/>
        <v>0</v>
      </c>
      <c r="AR283" s="144" t="s">
        <v>379</v>
      </c>
      <c r="AT283" s="144" t="s">
        <v>423</v>
      </c>
      <c r="AU283" s="144" t="s">
        <v>128</v>
      </c>
      <c r="AY283" s="16" t="s">
        <v>127</v>
      </c>
      <c r="BE283" s="145">
        <f t="shared" si="54"/>
        <v>0</v>
      </c>
      <c r="BF283" s="145">
        <f t="shared" si="55"/>
        <v>0</v>
      </c>
      <c r="BG283" s="145">
        <f t="shared" si="56"/>
        <v>0</v>
      </c>
      <c r="BH283" s="145">
        <f t="shared" si="57"/>
        <v>0</v>
      </c>
      <c r="BI283" s="145">
        <f t="shared" si="58"/>
        <v>0</v>
      </c>
      <c r="BJ283" s="16" t="s">
        <v>81</v>
      </c>
      <c r="BK283" s="145">
        <f t="shared" si="59"/>
        <v>0</v>
      </c>
      <c r="BL283" s="16" t="s">
        <v>281</v>
      </c>
      <c r="BM283" s="144" t="s">
        <v>991</v>
      </c>
    </row>
    <row r="284" spans="2:65" s="1" customFormat="1" ht="24.15" customHeight="1">
      <c r="B284" s="31"/>
      <c r="C284" s="132" t="s">
        <v>992</v>
      </c>
      <c r="D284" s="132" t="s">
        <v>130</v>
      </c>
      <c r="E284" s="133" t="s">
        <v>993</v>
      </c>
      <c r="F284" s="134" t="s">
        <v>994</v>
      </c>
      <c r="G284" s="135" t="s">
        <v>223</v>
      </c>
      <c r="H284" s="136">
        <v>294</v>
      </c>
      <c r="I284" s="137"/>
      <c r="J284" s="138">
        <f t="shared" si="50"/>
        <v>0</v>
      </c>
      <c r="K284" s="139"/>
      <c r="L284" s="31"/>
      <c r="M284" s="140" t="s">
        <v>1</v>
      </c>
      <c r="N284" s="141" t="s">
        <v>38</v>
      </c>
      <c r="P284" s="142">
        <f t="shared" si="51"/>
        <v>0</v>
      </c>
      <c r="Q284" s="142">
        <v>0</v>
      </c>
      <c r="R284" s="142">
        <f t="shared" si="52"/>
        <v>0</v>
      </c>
      <c r="S284" s="142">
        <v>2E-3</v>
      </c>
      <c r="T284" s="143">
        <f t="shared" si="53"/>
        <v>0.58799999999999997</v>
      </c>
      <c r="AR284" s="144" t="s">
        <v>281</v>
      </c>
      <c r="AT284" s="144" t="s">
        <v>130</v>
      </c>
      <c r="AU284" s="144" t="s">
        <v>128</v>
      </c>
      <c r="AY284" s="16" t="s">
        <v>127</v>
      </c>
      <c r="BE284" s="145">
        <f t="shared" si="54"/>
        <v>0</v>
      </c>
      <c r="BF284" s="145">
        <f t="shared" si="55"/>
        <v>0</v>
      </c>
      <c r="BG284" s="145">
        <f t="shared" si="56"/>
        <v>0</v>
      </c>
      <c r="BH284" s="145">
        <f t="shared" si="57"/>
        <v>0</v>
      </c>
      <c r="BI284" s="145">
        <f t="shared" si="58"/>
        <v>0</v>
      </c>
      <c r="BJ284" s="16" t="s">
        <v>81</v>
      </c>
      <c r="BK284" s="145">
        <f t="shared" si="59"/>
        <v>0</v>
      </c>
      <c r="BL284" s="16" t="s">
        <v>281</v>
      </c>
      <c r="BM284" s="144" t="s">
        <v>995</v>
      </c>
    </row>
    <row r="285" spans="2:65" s="1" customFormat="1" ht="24.15" customHeight="1">
      <c r="B285" s="31"/>
      <c r="C285" s="132" t="s">
        <v>996</v>
      </c>
      <c r="D285" s="132" t="s">
        <v>130</v>
      </c>
      <c r="E285" s="133" t="s">
        <v>997</v>
      </c>
      <c r="F285" s="134" t="s">
        <v>998</v>
      </c>
      <c r="G285" s="135" t="s">
        <v>223</v>
      </c>
      <c r="H285" s="136">
        <v>160</v>
      </c>
      <c r="I285" s="137"/>
      <c r="J285" s="138">
        <f t="shared" si="50"/>
        <v>0</v>
      </c>
      <c r="K285" s="139"/>
      <c r="L285" s="31"/>
      <c r="M285" s="140" t="s">
        <v>1</v>
      </c>
      <c r="N285" s="141" t="s">
        <v>38</v>
      </c>
      <c r="P285" s="142">
        <f t="shared" si="51"/>
        <v>0</v>
      </c>
      <c r="Q285" s="142">
        <v>0</v>
      </c>
      <c r="R285" s="142">
        <f t="shared" si="52"/>
        <v>0</v>
      </c>
      <c r="S285" s="142">
        <v>4.0000000000000001E-3</v>
      </c>
      <c r="T285" s="143">
        <f t="shared" si="53"/>
        <v>0.64</v>
      </c>
      <c r="AR285" s="144" t="s">
        <v>281</v>
      </c>
      <c r="AT285" s="144" t="s">
        <v>130</v>
      </c>
      <c r="AU285" s="144" t="s">
        <v>128</v>
      </c>
      <c r="AY285" s="16" t="s">
        <v>127</v>
      </c>
      <c r="BE285" s="145">
        <f t="shared" si="54"/>
        <v>0</v>
      </c>
      <c r="BF285" s="145">
        <f t="shared" si="55"/>
        <v>0</v>
      </c>
      <c r="BG285" s="145">
        <f t="shared" si="56"/>
        <v>0</v>
      </c>
      <c r="BH285" s="145">
        <f t="shared" si="57"/>
        <v>0</v>
      </c>
      <c r="BI285" s="145">
        <f t="shared" si="58"/>
        <v>0</v>
      </c>
      <c r="BJ285" s="16" t="s">
        <v>81</v>
      </c>
      <c r="BK285" s="145">
        <f t="shared" si="59"/>
        <v>0</v>
      </c>
      <c r="BL285" s="16" t="s">
        <v>281</v>
      </c>
      <c r="BM285" s="144" t="s">
        <v>999</v>
      </c>
    </row>
    <row r="286" spans="2:65" s="1" customFormat="1" ht="24.15" customHeight="1">
      <c r="B286" s="31"/>
      <c r="C286" s="132" t="s">
        <v>1000</v>
      </c>
      <c r="D286" s="132" t="s">
        <v>130</v>
      </c>
      <c r="E286" s="133" t="s">
        <v>1001</v>
      </c>
      <c r="F286" s="134" t="s">
        <v>1002</v>
      </c>
      <c r="G286" s="135" t="s">
        <v>223</v>
      </c>
      <c r="H286" s="136">
        <v>20</v>
      </c>
      <c r="I286" s="137"/>
      <c r="J286" s="138">
        <f t="shared" si="50"/>
        <v>0</v>
      </c>
      <c r="K286" s="139"/>
      <c r="L286" s="31"/>
      <c r="M286" s="140" t="s">
        <v>1</v>
      </c>
      <c r="N286" s="141" t="s">
        <v>38</v>
      </c>
      <c r="P286" s="142">
        <f t="shared" si="51"/>
        <v>0</v>
      </c>
      <c r="Q286" s="142">
        <v>0</v>
      </c>
      <c r="R286" s="142">
        <f t="shared" si="52"/>
        <v>0</v>
      </c>
      <c r="S286" s="142">
        <v>6.0000000000000001E-3</v>
      </c>
      <c r="T286" s="143">
        <f t="shared" si="53"/>
        <v>0.12</v>
      </c>
      <c r="AR286" s="144" t="s">
        <v>281</v>
      </c>
      <c r="AT286" s="144" t="s">
        <v>130</v>
      </c>
      <c r="AU286" s="144" t="s">
        <v>128</v>
      </c>
      <c r="AY286" s="16" t="s">
        <v>127</v>
      </c>
      <c r="BE286" s="145">
        <f t="shared" si="54"/>
        <v>0</v>
      </c>
      <c r="BF286" s="145">
        <f t="shared" si="55"/>
        <v>0</v>
      </c>
      <c r="BG286" s="145">
        <f t="shared" si="56"/>
        <v>0</v>
      </c>
      <c r="BH286" s="145">
        <f t="shared" si="57"/>
        <v>0</v>
      </c>
      <c r="BI286" s="145">
        <f t="shared" si="58"/>
        <v>0</v>
      </c>
      <c r="BJ286" s="16" t="s">
        <v>81</v>
      </c>
      <c r="BK286" s="145">
        <f t="shared" si="59"/>
        <v>0</v>
      </c>
      <c r="BL286" s="16" t="s">
        <v>281</v>
      </c>
      <c r="BM286" s="144" t="s">
        <v>1003</v>
      </c>
    </row>
    <row r="287" spans="2:65" s="1" customFormat="1" ht="16.5" customHeight="1">
      <c r="B287" s="31"/>
      <c r="C287" s="132" t="s">
        <v>1004</v>
      </c>
      <c r="D287" s="132" t="s">
        <v>130</v>
      </c>
      <c r="E287" s="133" t="s">
        <v>1005</v>
      </c>
      <c r="F287" s="134" t="s">
        <v>1006</v>
      </c>
      <c r="G287" s="135" t="s">
        <v>141</v>
      </c>
      <c r="H287" s="136">
        <v>3</v>
      </c>
      <c r="I287" s="137"/>
      <c r="J287" s="138">
        <f t="shared" si="50"/>
        <v>0</v>
      </c>
      <c r="K287" s="139"/>
      <c r="L287" s="31"/>
      <c r="M287" s="140" t="s">
        <v>1</v>
      </c>
      <c r="N287" s="141" t="s">
        <v>38</v>
      </c>
      <c r="P287" s="142">
        <f t="shared" si="51"/>
        <v>0</v>
      </c>
      <c r="Q287" s="142">
        <v>0</v>
      </c>
      <c r="R287" s="142">
        <f t="shared" si="52"/>
        <v>0</v>
      </c>
      <c r="S287" s="142">
        <v>0</v>
      </c>
      <c r="T287" s="143">
        <f t="shared" si="53"/>
        <v>0</v>
      </c>
      <c r="AR287" s="144" t="s">
        <v>281</v>
      </c>
      <c r="AT287" s="144" t="s">
        <v>130</v>
      </c>
      <c r="AU287" s="144" t="s">
        <v>128</v>
      </c>
      <c r="AY287" s="16" t="s">
        <v>127</v>
      </c>
      <c r="BE287" s="145">
        <f t="shared" si="54"/>
        <v>0</v>
      </c>
      <c r="BF287" s="145">
        <f t="shared" si="55"/>
        <v>0</v>
      </c>
      <c r="BG287" s="145">
        <f t="shared" si="56"/>
        <v>0</v>
      </c>
      <c r="BH287" s="145">
        <f t="shared" si="57"/>
        <v>0</v>
      </c>
      <c r="BI287" s="145">
        <f t="shared" si="58"/>
        <v>0</v>
      </c>
      <c r="BJ287" s="16" t="s">
        <v>81</v>
      </c>
      <c r="BK287" s="145">
        <f t="shared" si="59"/>
        <v>0</v>
      </c>
      <c r="BL287" s="16" t="s">
        <v>281</v>
      </c>
      <c r="BM287" s="144" t="s">
        <v>1007</v>
      </c>
    </row>
    <row r="288" spans="2:65" s="1" customFormat="1" ht="21.75" customHeight="1">
      <c r="B288" s="31"/>
      <c r="C288" s="132" t="s">
        <v>1008</v>
      </c>
      <c r="D288" s="132" t="s">
        <v>130</v>
      </c>
      <c r="E288" s="133" t="s">
        <v>1009</v>
      </c>
      <c r="F288" s="134" t="s">
        <v>1010</v>
      </c>
      <c r="G288" s="135" t="s">
        <v>141</v>
      </c>
      <c r="H288" s="136">
        <v>95</v>
      </c>
      <c r="I288" s="137"/>
      <c r="J288" s="138">
        <f t="shared" si="50"/>
        <v>0</v>
      </c>
      <c r="K288" s="139"/>
      <c r="L288" s="31"/>
      <c r="M288" s="140" t="s">
        <v>1</v>
      </c>
      <c r="N288" s="141" t="s">
        <v>38</v>
      </c>
      <c r="P288" s="142">
        <f t="shared" si="51"/>
        <v>0</v>
      </c>
      <c r="Q288" s="142">
        <v>0</v>
      </c>
      <c r="R288" s="142">
        <f t="shared" si="52"/>
        <v>0</v>
      </c>
      <c r="S288" s="142">
        <v>0</v>
      </c>
      <c r="T288" s="143">
        <f t="shared" si="53"/>
        <v>0</v>
      </c>
      <c r="AR288" s="144" t="s">
        <v>281</v>
      </c>
      <c r="AT288" s="144" t="s">
        <v>130</v>
      </c>
      <c r="AU288" s="144" t="s">
        <v>128</v>
      </c>
      <c r="AY288" s="16" t="s">
        <v>127</v>
      </c>
      <c r="BE288" s="145">
        <f t="shared" si="54"/>
        <v>0</v>
      </c>
      <c r="BF288" s="145">
        <f t="shared" si="55"/>
        <v>0</v>
      </c>
      <c r="BG288" s="145">
        <f t="shared" si="56"/>
        <v>0</v>
      </c>
      <c r="BH288" s="145">
        <f t="shared" si="57"/>
        <v>0</v>
      </c>
      <c r="BI288" s="145">
        <f t="shared" si="58"/>
        <v>0</v>
      </c>
      <c r="BJ288" s="16" t="s">
        <v>81</v>
      </c>
      <c r="BK288" s="145">
        <f t="shared" si="59"/>
        <v>0</v>
      </c>
      <c r="BL288" s="16" t="s">
        <v>281</v>
      </c>
      <c r="BM288" s="144" t="s">
        <v>1011</v>
      </c>
    </row>
    <row r="289" spans="2:65" s="1" customFormat="1" ht="21.75" customHeight="1">
      <c r="B289" s="31"/>
      <c r="C289" s="132" t="s">
        <v>1012</v>
      </c>
      <c r="D289" s="132" t="s">
        <v>130</v>
      </c>
      <c r="E289" s="133" t="s">
        <v>1013</v>
      </c>
      <c r="F289" s="134" t="s">
        <v>1014</v>
      </c>
      <c r="G289" s="135" t="s">
        <v>141</v>
      </c>
      <c r="H289" s="136">
        <v>18</v>
      </c>
      <c r="I289" s="137"/>
      <c r="J289" s="138">
        <f t="shared" si="50"/>
        <v>0</v>
      </c>
      <c r="K289" s="139"/>
      <c r="L289" s="31"/>
      <c r="M289" s="140" t="s">
        <v>1</v>
      </c>
      <c r="N289" s="141" t="s">
        <v>38</v>
      </c>
      <c r="P289" s="142">
        <f t="shared" si="51"/>
        <v>0</v>
      </c>
      <c r="Q289" s="142">
        <v>0</v>
      </c>
      <c r="R289" s="142">
        <f t="shared" si="52"/>
        <v>0</v>
      </c>
      <c r="S289" s="142">
        <v>0</v>
      </c>
      <c r="T289" s="143">
        <f t="shared" si="53"/>
        <v>0</v>
      </c>
      <c r="AR289" s="144" t="s">
        <v>281</v>
      </c>
      <c r="AT289" s="144" t="s">
        <v>130</v>
      </c>
      <c r="AU289" s="144" t="s">
        <v>128</v>
      </c>
      <c r="AY289" s="16" t="s">
        <v>127</v>
      </c>
      <c r="BE289" s="145">
        <f t="shared" si="54"/>
        <v>0</v>
      </c>
      <c r="BF289" s="145">
        <f t="shared" si="55"/>
        <v>0</v>
      </c>
      <c r="BG289" s="145">
        <f t="shared" si="56"/>
        <v>0</v>
      </c>
      <c r="BH289" s="145">
        <f t="shared" si="57"/>
        <v>0</v>
      </c>
      <c r="BI289" s="145">
        <f t="shared" si="58"/>
        <v>0</v>
      </c>
      <c r="BJ289" s="16" t="s">
        <v>81</v>
      </c>
      <c r="BK289" s="145">
        <f t="shared" si="59"/>
        <v>0</v>
      </c>
      <c r="BL289" s="16" t="s">
        <v>281</v>
      </c>
      <c r="BM289" s="144" t="s">
        <v>1015</v>
      </c>
    </row>
    <row r="290" spans="2:65" s="11" customFormat="1" ht="20.85" customHeight="1">
      <c r="B290" s="120"/>
      <c r="D290" s="121" t="s">
        <v>72</v>
      </c>
      <c r="E290" s="130" t="s">
        <v>1016</v>
      </c>
      <c r="F290" s="130" t="s">
        <v>1017</v>
      </c>
      <c r="I290" s="123"/>
      <c r="J290" s="131">
        <f>BK290</f>
        <v>0</v>
      </c>
      <c r="L290" s="120"/>
      <c r="M290" s="125"/>
      <c r="P290" s="126">
        <f>SUM(P291:P300)</f>
        <v>0</v>
      </c>
      <c r="R290" s="126">
        <f>SUM(R291:R300)</f>
        <v>0</v>
      </c>
      <c r="T290" s="127">
        <f>SUM(T291:T300)</f>
        <v>0</v>
      </c>
      <c r="AR290" s="121" t="s">
        <v>83</v>
      </c>
      <c r="AT290" s="128" t="s">
        <v>72</v>
      </c>
      <c r="AU290" s="128" t="s">
        <v>83</v>
      </c>
      <c r="AY290" s="121" t="s">
        <v>127</v>
      </c>
      <c r="BK290" s="129">
        <f>SUM(BK291:BK300)</f>
        <v>0</v>
      </c>
    </row>
    <row r="291" spans="2:65" s="1" customFormat="1" ht="33" customHeight="1">
      <c r="B291" s="31"/>
      <c r="C291" s="132" t="s">
        <v>1018</v>
      </c>
      <c r="D291" s="132" t="s">
        <v>130</v>
      </c>
      <c r="E291" s="133" t="s">
        <v>1019</v>
      </c>
      <c r="F291" s="134" t="s">
        <v>1020</v>
      </c>
      <c r="G291" s="135" t="s">
        <v>1021</v>
      </c>
      <c r="H291" s="136">
        <v>80</v>
      </c>
      <c r="I291" s="137"/>
      <c r="J291" s="138">
        <f t="shared" ref="J291:J300" si="60">ROUND(I291*H291,2)</f>
        <v>0</v>
      </c>
      <c r="K291" s="139"/>
      <c r="L291" s="31"/>
      <c r="M291" s="140" t="s">
        <v>1</v>
      </c>
      <c r="N291" s="141" t="s">
        <v>38</v>
      </c>
      <c r="P291" s="142">
        <f t="shared" ref="P291:P300" si="61">O291*H291</f>
        <v>0</v>
      </c>
      <c r="Q291" s="142">
        <v>0</v>
      </c>
      <c r="R291" s="142">
        <f t="shared" ref="R291:R300" si="62">Q291*H291</f>
        <v>0</v>
      </c>
      <c r="S291" s="142">
        <v>0</v>
      </c>
      <c r="T291" s="143">
        <f t="shared" ref="T291:T300" si="63">S291*H291</f>
        <v>0</v>
      </c>
      <c r="AR291" s="144" t="s">
        <v>281</v>
      </c>
      <c r="AT291" s="144" t="s">
        <v>130</v>
      </c>
      <c r="AU291" s="144" t="s">
        <v>128</v>
      </c>
      <c r="AY291" s="16" t="s">
        <v>127</v>
      </c>
      <c r="BE291" s="145">
        <f t="shared" ref="BE291:BE300" si="64">IF(N291="základní",J291,0)</f>
        <v>0</v>
      </c>
      <c r="BF291" s="145">
        <f t="shared" ref="BF291:BF300" si="65">IF(N291="snížená",J291,0)</f>
        <v>0</v>
      </c>
      <c r="BG291" s="145">
        <f t="shared" ref="BG291:BG300" si="66">IF(N291="zákl. přenesená",J291,0)</f>
        <v>0</v>
      </c>
      <c r="BH291" s="145">
        <f t="shared" ref="BH291:BH300" si="67">IF(N291="sníž. přenesená",J291,0)</f>
        <v>0</v>
      </c>
      <c r="BI291" s="145">
        <f t="shared" ref="BI291:BI300" si="68">IF(N291="nulová",J291,0)</f>
        <v>0</v>
      </c>
      <c r="BJ291" s="16" t="s">
        <v>81</v>
      </c>
      <c r="BK291" s="145">
        <f t="shared" ref="BK291:BK300" si="69">ROUND(I291*H291,2)</f>
        <v>0</v>
      </c>
      <c r="BL291" s="16" t="s">
        <v>281</v>
      </c>
      <c r="BM291" s="144" t="s">
        <v>1022</v>
      </c>
    </row>
    <row r="292" spans="2:65" s="1" customFormat="1" ht="16.5" customHeight="1">
      <c r="B292" s="31"/>
      <c r="C292" s="132" t="s">
        <v>1023</v>
      </c>
      <c r="D292" s="132" t="s">
        <v>130</v>
      </c>
      <c r="E292" s="133" t="s">
        <v>1024</v>
      </c>
      <c r="F292" s="134" t="s">
        <v>1025</v>
      </c>
      <c r="G292" s="135" t="s">
        <v>872</v>
      </c>
      <c r="H292" s="136">
        <v>1</v>
      </c>
      <c r="I292" s="137"/>
      <c r="J292" s="138">
        <f t="shared" si="60"/>
        <v>0</v>
      </c>
      <c r="K292" s="139"/>
      <c r="L292" s="31"/>
      <c r="M292" s="140" t="s">
        <v>1</v>
      </c>
      <c r="N292" s="141" t="s">
        <v>38</v>
      </c>
      <c r="P292" s="142">
        <f t="shared" si="61"/>
        <v>0</v>
      </c>
      <c r="Q292" s="142">
        <v>0</v>
      </c>
      <c r="R292" s="142">
        <f t="shared" si="62"/>
        <v>0</v>
      </c>
      <c r="S292" s="142">
        <v>0</v>
      </c>
      <c r="T292" s="143">
        <f t="shared" si="63"/>
        <v>0</v>
      </c>
      <c r="AR292" s="144" t="s">
        <v>281</v>
      </c>
      <c r="AT292" s="144" t="s">
        <v>130</v>
      </c>
      <c r="AU292" s="144" t="s">
        <v>128</v>
      </c>
      <c r="AY292" s="16" t="s">
        <v>127</v>
      </c>
      <c r="BE292" s="145">
        <f t="shared" si="64"/>
        <v>0</v>
      </c>
      <c r="BF292" s="145">
        <f t="shared" si="65"/>
        <v>0</v>
      </c>
      <c r="BG292" s="145">
        <f t="shared" si="66"/>
        <v>0</v>
      </c>
      <c r="BH292" s="145">
        <f t="shared" si="67"/>
        <v>0</v>
      </c>
      <c r="BI292" s="145">
        <f t="shared" si="68"/>
        <v>0</v>
      </c>
      <c r="BJ292" s="16" t="s">
        <v>81</v>
      </c>
      <c r="BK292" s="145">
        <f t="shared" si="69"/>
        <v>0</v>
      </c>
      <c r="BL292" s="16" t="s">
        <v>281</v>
      </c>
      <c r="BM292" s="144" t="s">
        <v>1026</v>
      </c>
    </row>
    <row r="293" spans="2:65" s="1" customFormat="1" ht="21.75" customHeight="1">
      <c r="B293" s="31"/>
      <c r="C293" s="132" t="s">
        <v>1027</v>
      </c>
      <c r="D293" s="132" t="s">
        <v>130</v>
      </c>
      <c r="E293" s="133" t="s">
        <v>1028</v>
      </c>
      <c r="F293" s="134" t="s">
        <v>1029</v>
      </c>
      <c r="G293" s="135" t="s">
        <v>872</v>
      </c>
      <c r="H293" s="136">
        <v>1</v>
      </c>
      <c r="I293" s="137"/>
      <c r="J293" s="138">
        <f t="shared" si="60"/>
        <v>0</v>
      </c>
      <c r="K293" s="139"/>
      <c r="L293" s="31"/>
      <c r="M293" s="140" t="s">
        <v>1</v>
      </c>
      <c r="N293" s="141" t="s">
        <v>38</v>
      </c>
      <c r="P293" s="142">
        <f t="shared" si="61"/>
        <v>0</v>
      </c>
      <c r="Q293" s="142">
        <v>0</v>
      </c>
      <c r="R293" s="142">
        <f t="shared" si="62"/>
        <v>0</v>
      </c>
      <c r="S293" s="142">
        <v>0</v>
      </c>
      <c r="T293" s="143">
        <f t="shared" si="63"/>
        <v>0</v>
      </c>
      <c r="AR293" s="144" t="s">
        <v>281</v>
      </c>
      <c r="AT293" s="144" t="s">
        <v>130</v>
      </c>
      <c r="AU293" s="144" t="s">
        <v>128</v>
      </c>
      <c r="AY293" s="16" t="s">
        <v>127</v>
      </c>
      <c r="BE293" s="145">
        <f t="shared" si="64"/>
        <v>0</v>
      </c>
      <c r="BF293" s="145">
        <f t="shared" si="65"/>
        <v>0</v>
      </c>
      <c r="BG293" s="145">
        <f t="shared" si="66"/>
        <v>0</v>
      </c>
      <c r="BH293" s="145">
        <f t="shared" si="67"/>
        <v>0</v>
      </c>
      <c r="BI293" s="145">
        <f t="shared" si="68"/>
        <v>0</v>
      </c>
      <c r="BJ293" s="16" t="s">
        <v>81</v>
      </c>
      <c r="BK293" s="145">
        <f t="shared" si="69"/>
        <v>0</v>
      </c>
      <c r="BL293" s="16" t="s">
        <v>281</v>
      </c>
      <c r="BM293" s="144" t="s">
        <v>1030</v>
      </c>
    </row>
    <row r="294" spans="2:65" s="1" customFormat="1" ht="33" customHeight="1">
      <c r="B294" s="31"/>
      <c r="C294" s="132" t="s">
        <v>1031</v>
      </c>
      <c r="D294" s="132" t="s">
        <v>130</v>
      </c>
      <c r="E294" s="133" t="s">
        <v>1032</v>
      </c>
      <c r="F294" s="134" t="s">
        <v>1033</v>
      </c>
      <c r="G294" s="135" t="s">
        <v>872</v>
      </c>
      <c r="H294" s="136">
        <v>1</v>
      </c>
      <c r="I294" s="137"/>
      <c r="J294" s="138">
        <f t="shared" si="60"/>
        <v>0</v>
      </c>
      <c r="K294" s="139"/>
      <c r="L294" s="31"/>
      <c r="M294" s="140" t="s">
        <v>1</v>
      </c>
      <c r="N294" s="141" t="s">
        <v>38</v>
      </c>
      <c r="P294" s="142">
        <f t="shared" si="61"/>
        <v>0</v>
      </c>
      <c r="Q294" s="142">
        <v>0</v>
      </c>
      <c r="R294" s="142">
        <f t="shared" si="62"/>
        <v>0</v>
      </c>
      <c r="S294" s="142">
        <v>0</v>
      </c>
      <c r="T294" s="143">
        <f t="shared" si="63"/>
        <v>0</v>
      </c>
      <c r="AR294" s="144" t="s">
        <v>281</v>
      </c>
      <c r="AT294" s="144" t="s">
        <v>130</v>
      </c>
      <c r="AU294" s="144" t="s">
        <v>128</v>
      </c>
      <c r="AY294" s="16" t="s">
        <v>127</v>
      </c>
      <c r="BE294" s="145">
        <f t="shared" si="64"/>
        <v>0</v>
      </c>
      <c r="BF294" s="145">
        <f t="shared" si="65"/>
        <v>0</v>
      </c>
      <c r="BG294" s="145">
        <f t="shared" si="66"/>
        <v>0</v>
      </c>
      <c r="BH294" s="145">
        <f t="shared" si="67"/>
        <v>0</v>
      </c>
      <c r="BI294" s="145">
        <f t="shared" si="68"/>
        <v>0</v>
      </c>
      <c r="BJ294" s="16" t="s">
        <v>81</v>
      </c>
      <c r="BK294" s="145">
        <f t="shared" si="69"/>
        <v>0</v>
      </c>
      <c r="BL294" s="16" t="s">
        <v>281</v>
      </c>
      <c r="BM294" s="144" t="s">
        <v>1034</v>
      </c>
    </row>
    <row r="295" spans="2:65" s="1" customFormat="1" ht="16.5" customHeight="1">
      <c r="B295" s="31"/>
      <c r="C295" s="132" t="s">
        <v>1035</v>
      </c>
      <c r="D295" s="132" t="s">
        <v>130</v>
      </c>
      <c r="E295" s="133" t="s">
        <v>1036</v>
      </c>
      <c r="F295" s="134" t="s">
        <v>1037</v>
      </c>
      <c r="G295" s="135" t="s">
        <v>1021</v>
      </c>
      <c r="H295" s="136">
        <v>8</v>
      </c>
      <c r="I295" s="137"/>
      <c r="J295" s="138">
        <f t="shared" si="60"/>
        <v>0</v>
      </c>
      <c r="K295" s="139"/>
      <c r="L295" s="31"/>
      <c r="M295" s="140" t="s">
        <v>1</v>
      </c>
      <c r="N295" s="141" t="s">
        <v>38</v>
      </c>
      <c r="P295" s="142">
        <f t="shared" si="61"/>
        <v>0</v>
      </c>
      <c r="Q295" s="142">
        <v>0</v>
      </c>
      <c r="R295" s="142">
        <f t="shared" si="62"/>
        <v>0</v>
      </c>
      <c r="S295" s="142">
        <v>0</v>
      </c>
      <c r="T295" s="143">
        <f t="shared" si="63"/>
        <v>0</v>
      </c>
      <c r="AR295" s="144" t="s">
        <v>281</v>
      </c>
      <c r="AT295" s="144" t="s">
        <v>130</v>
      </c>
      <c r="AU295" s="144" t="s">
        <v>128</v>
      </c>
      <c r="AY295" s="16" t="s">
        <v>127</v>
      </c>
      <c r="BE295" s="145">
        <f t="shared" si="64"/>
        <v>0</v>
      </c>
      <c r="BF295" s="145">
        <f t="shared" si="65"/>
        <v>0</v>
      </c>
      <c r="BG295" s="145">
        <f t="shared" si="66"/>
        <v>0</v>
      </c>
      <c r="BH295" s="145">
        <f t="shared" si="67"/>
        <v>0</v>
      </c>
      <c r="BI295" s="145">
        <f t="shared" si="68"/>
        <v>0</v>
      </c>
      <c r="BJ295" s="16" t="s">
        <v>81</v>
      </c>
      <c r="BK295" s="145">
        <f t="shared" si="69"/>
        <v>0</v>
      </c>
      <c r="BL295" s="16" t="s">
        <v>281</v>
      </c>
      <c r="BM295" s="144" t="s">
        <v>1038</v>
      </c>
    </row>
    <row r="296" spans="2:65" s="1" customFormat="1" ht="16.5" customHeight="1">
      <c r="B296" s="31"/>
      <c r="C296" s="132" t="s">
        <v>1039</v>
      </c>
      <c r="D296" s="132" t="s">
        <v>130</v>
      </c>
      <c r="E296" s="133" t="s">
        <v>1040</v>
      </c>
      <c r="F296" s="134" t="s">
        <v>1041</v>
      </c>
      <c r="G296" s="135" t="s">
        <v>1021</v>
      </c>
      <c r="H296" s="136">
        <v>10</v>
      </c>
      <c r="I296" s="137"/>
      <c r="J296" s="138">
        <f t="shared" si="60"/>
        <v>0</v>
      </c>
      <c r="K296" s="139"/>
      <c r="L296" s="31"/>
      <c r="M296" s="140" t="s">
        <v>1</v>
      </c>
      <c r="N296" s="141" t="s">
        <v>38</v>
      </c>
      <c r="P296" s="142">
        <f t="shared" si="61"/>
        <v>0</v>
      </c>
      <c r="Q296" s="142">
        <v>0</v>
      </c>
      <c r="R296" s="142">
        <f t="shared" si="62"/>
        <v>0</v>
      </c>
      <c r="S296" s="142">
        <v>0</v>
      </c>
      <c r="T296" s="143">
        <f t="shared" si="63"/>
        <v>0</v>
      </c>
      <c r="AR296" s="144" t="s">
        <v>281</v>
      </c>
      <c r="AT296" s="144" t="s">
        <v>130</v>
      </c>
      <c r="AU296" s="144" t="s">
        <v>128</v>
      </c>
      <c r="AY296" s="16" t="s">
        <v>127</v>
      </c>
      <c r="BE296" s="145">
        <f t="shared" si="64"/>
        <v>0</v>
      </c>
      <c r="BF296" s="145">
        <f t="shared" si="65"/>
        <v>0</v>
      </c>
      <c r="BG296" s="145">
        <f t="shared" si="66"/>
        <v>0</v>
      </c>
      <c r="BH296" s="145">
        <f t="shared" si="67"/>
        <v>0</v>
      </c>
      <c r="BI296" s="145">
        <f t="shared" si="68"/>
        <v>0</v>
      </c>
      <c r="BJ296" s="16" t="s">
        <v>81</v>
      </c>
      <c r="BK296" s="145">
        <f t="shared" si="69"/>
        <v>0</v>
      </c>
      <c r="BL296" s="16" t="s">
        <v>281</v>
      </c>
      <c r="BM296" s="144" t="s">
        <v>1042</v>
      </c>
    </row>
    <row r="297" spans="2:65" s="1" customFormat="1" ht="16.5" customHeight="1">
      <c r="B297" s="31"/>
      <c r="C297" s="132" t="s">
        <v>1043</v>
      </c>
      <c r="D297" s="132" t="s">
        <v>130</v>
      </c>
      <c r="E297" s="133" t="s">
        <v>1044</v>
      </c>
      <c r="F297" s="134" t="s">
        <v>1045</v>
      </c>
      <c r="G297" s="135" t="s">
        <v>872</v>
      </c>
      <c r="H297" s="136">
        <v>1</v>
      </c>
      <c r="I297" s="137"/>
      <c r="J297" s="138">
        <f t="shared" si="60"/>
        <v>0</v>
      </c>
      <c r="K297" s="139"/>
      <c r="L297" s="31"/>
      <c r="M297" s="140" t="s">
        <v>1</v>
      </c>
      <c r="N297" s="141" t="s">
        <v>38</v>
      </c>
      <c r="P297" s="142">
        <f t="shared" si="61"/>
        <v>0</v>
      </c>
      <c r="Q297" s="142">
        <v>0</v>
      </c>
      <c r="R297" s="142">
        <f t="shared" si="62"/>
        <v>0</v>
      </c>
      <c r="S297" s="142">
        <v>0</v>
      </c>
      <c r="T297" s="143">
        <f t="shared" si="63"/>
        <v>0</v>
      </c>
      <c r="AR297" s="144" t="s">
        <v>281</v>
      </c>
      <c r="AT297" s="144" t="s">
        <v>130</v>
      </c>
      <c r="AU297" s="144" t="s">
        <v>128</v>
      </c>
      <c r="AY297" s="16" t="s">
        <v>127</v>
      </c>
      <c r="BE297" s="145">
        <f t="shared" si="64"/>
        <v>0</v>
      </c>
      <c r="BF297" s="145">
        <f t="shared" si="65"/>
        <v>0</v>
      </c>
      <c r="BG297" s="145">
        <f t="shared" si="66"/>
        <v>0</v>
      </c>
      <c r="BH297" s="145">
        <f t="shared" si="67"/>
        <v>0</v>
      </c>
      <c r="BI297" s="145">
        <f t="shared" si="68"/>
        <v>0</v>
      </c>
      <c r="BJ297" s="16" t="s">
        <v>81</v>
      </c>
      <c r="BK297" s="145">
        <f t="shared" si="69"/>
        <v>0</v>
      </c>
      <c r="BL297" s="16" t="s">
        <v>281</v>
      </c>
      <c r="BM297" s="144" t="s">
        <v>1046</v>
      </c>
    </row>
    <row r="298" spans="2:65" s="1" customFormat="1" ht="16.5" customHeight="1">
      <c r="B298" s="31"/>
      <c r="C298" s="132" t="s">
        <v>1047</v>
      </c>
      <c r="D298" s="132" t="s">
        <v>130</v>
      </c>
      <c r="E298" s="133" t="s">
        <v>1048</v>
      </c>
      <c r="F298" s="134" t="s">
        <v>1049</v>
      </c>
      <c r="G298" s="135" t="s">
        <v>872</v>
      </c>
      <c r="H298" s="136">
        <v>1</v>
      </c>
      <c r="I298" s="137"/>
      <c r="J298" s="138">
        <f t="shared" si="60"/>
        <v>0</v>
      </c>
      <c r="K298" s="139"/>
      <c r="L298" s="31"/>
      <c r="M298" s="140" t="s">
        <v>1</v>
      </c>
      <c r="N298" s="141" t="s">
        <v>38</v>
      </c>
      <c r="P298" s="142">
        <f t="shared" si="61"/>
        <v>0</v>
      </c>
      <c r="Q298" s="142">
        <v>0</v>
      </c>
      <c r="R298" s="142">
        <f t="shared" si="62"/>
        <v>0</v>
      </c>
      <c r="S298" s="142">
        <v>0</v>
      </c>
      <c r="T298" s="143">
        <f t="shared" si="63"/>
        <v>0</v>
      </c>
      <c r="AR298" s="144" t="s">
        <v>281</v>
      </c>
      <c r="AT298" s="144" t="s">
        <v>130</v>
      </c>
      <c r="AU298" s="144" t="s">
        <v>128</v>
      </c>
      <c r="AY298" s="16" t="s">
        <v>127</v>
      </c>
      <c r="BE298" s="145">
        <f t="shared" si="64"/>
        <v>0</v>
      </c>
      <c r="BF298" s="145">
        <f t="shared" si="65"/>
        <v>0</v>
      </c>
      <c r="BG298" s="145">
        <f t="shared" si="66"/>
        <v>0</v>
      </c>
      <c r="BH298" s="145">
        <f t="shared" si="67"/>
        <v>0</v>
      </c>
      <c r="BI298" s="145">
        <f t="shared" si="68"/>
        <v>0</v>
      </c>
      <c r="BJ298" s="16" t="s">
        <v>81</v>
      </c>
      <c r="BK298" s="145">
        <f t="shared" si="69"/>
        <v>0</v>
      </c>
      <c r="BL298" s="16" t="s">
        <v>281</v>
      </c>
      <c r="BM298" s="144" t="s">
        <v>1050</v>
      </c>
    </row>
    <row r="299" spans="2:65" s="1" customFormat="1" ht="16.5" customHeight="1">
      <c r="B299" s="31"/>
      <c r="C299" s="132" t="s">
        <v>1051</v>
      </c>
      <c r="D299" s="132" t="s">
        <v>130</v>
      </c>
      <c r="E299" s="133" t="s">
        <v>1052</v>
      </c>
      <c r="F299" s="134" t="s">
        <v>1053</v>
      </c>
      <c r="G299" s="135" t="s">
        <v>872</v>
      </c>
      <c r="H299" s="136">
        <v>1</v>
      </c>
      <c r="I299" s="137"/>
      <c r="J299" s="138">
        <f t="shared" si="60"/>
        <v>0</v>
      </c>
      <c r="K299" s="139"/>
      <c r="L299" s="31"/>
      <c r="M299" s="140" t="s">
        <v>1</v>
      </c>
      <c r="N299" s="141" t="s">
        <v>38</v>
      </c>
      <c r="P299" s="142">
        <f t="shared" si="61"/>
        <v>0</v>
      </c>
      <c r="Q299" s="142">
        <v>0</v>
      </c>
      <c r="R299" s="142">
        <f t="shared" si="62"/>
        <v>0</v>
      </c>
      <c r="S299" s="142">
        <v>0</v>
      </c>
      <c r="T299" s="143">
        <f t="shared" si="63"/>
        <v>0</v>
      </c>
      <c r="AR299" s="144" t="s">
        <v>281</v>
      </c>
      <c r="AT299" s="144" t="s">
        <v>130</v>
      </c>
      <c r="AU299" s="144" t="s">
        <v>128</v>
      </c>
      <c r="AY299" s="16" t="s">
        <v>127</v>
      </c>
      <c r="BE299" s="145">
        <f t="shared" si="64"/>
        <v>0</v>
      </c>
      <c r="BF299" s="145">
        <f t="shared" si="65"/>
        <v>0</v>
      </c>
      <c r="BG299" s="145">
        <f t="shared" si="66"/>
        <v>0</v>
      </c>
      <c r="BH299" s="145">
        <f t="shared" si="67"/>
        <v>0</v>
      </c>
      <c r="BI299" s="145">
        <f t="shared" si="68"/>
        <v>0</v>
      </c>
      <c r="BJ299" s="16" t="s">
        <v>81</v>
      </c>
      <c r="BK299" s="145">
        <f t="shared" si="69"/>
        <v>0</v>
      </c>
      <c r="BL299" s="16" t="s">
        <v>281</v>
      </c>
      <c r="BM299" s="144" t="s">
        <v>1054</v>
      </c>
    </row>
    <row r="300" spans="2:65" s="1" customFormat="1" ht="16.5" customHeight="1">
      <c r="B300" s="31"/>
      <c r="C300" s="132" t="s">
        <v>1055</v>
      </c>
      <c r="D300" s="132" t="s">
        <v>130</v>
      </c>
      <c r="E300" s="133" t="s">
        <v>1056</v>
      </c>
      <c r="F300" s="134" t="s">
        <v>1057</v>
      </c>
      <c r="G300" s="135" t="s">
        <v>872</v>
      </c>
      <c r="H300" s="136">
        <v>1</v>
      </c>
      <c r="I300" s="137"/>
      <c r="J300" s="138">
        <f t="shared" si="60"/>
        <v>0</v>
      </c>
      <c r="K300" s="139"/>
      <c r="L300" s="31"/>
      <c r="M300" s="168" t="s">
        <v>1</v>
      </c>
      <c r="N300" s="169" t="s">
        <v>38</v>
      </c>
      <c r="O300" s="170"/>
      <c r="P300" s="171">
        <f t="shared" si="61"/>
        <v>0</v>
      </c>
      <c r="Q300" s="171">
        <v>0</v>
      </c>
      <c r="R300" s="171">
        <f t="shared" si="62"/>
        <v>0</v>
      </c>
      <c r="S300" s="171">
        <v>0</v>
      </c>
      <c r="T300" s="172">
        <f t="shared" si="63"/>
        <v>0</v>
      </c>
      <c r="AR300" s="144" t="s">
        <v>281</v>
      </c>
      <c r="AT300" s="144" t="s">
        <v>130</v>
      </c>
      <c r="AU300" s="144" t="s">
        <v>128</v>
      </c>
      <c r="AY300" s="16" t="s">
        <v>127</v>
      </c>
      <c r="BE300" s="145">
        <f t="shared" si="64"/>
        <v>0</v>
      </c>
      <c r="BF300" s="145">
        <f t="shared" si="65"/>
        <v>0</v>
      </c>
      <c r="BG300" s="145">
        <f t="shared" si="66"/>
        <v>0</v>
      </c>
      <c r="BH300" s="145">
        <f t="shared" si="67"/>
        <v>0</v>
      </c>
      <c r="BI300" s="145">
        <f t="shared" si="68"/>
        <v>0</v>
      </c>
      <c r="BJ300" s="16" t="s">
        <v>81</v>
      </c>
      <c r="BK300" s="145">
        <f t="shared" si="69"/>
        <v>0</v>
      </c>
      <c r="BL300" s="16" t="s">
        <v>281</v>
      </c>
      <c r="BM300" s="144" t="s">
        <v>1058</v>
      </c>
    </row>
    <row r="301" spans="2:65" s="1" customFormat="1" ht="6.9" customHeight="1">
      <c r="B301" s="43"/>
      <c r="C301" s="44"/>
      <c r="D301" s="44"/>
      <c r="E301" s="44"/>
      <c r="F301" s="44"/>
      <c r="G301" s="44"/>
      <c r="H301" s="44"/>
      <c r="I301" s="44"/>
      <c r="J301" s="44"/>
      <c r="K301" s="44"/>
      <c r="L301" s="31"/>
    </row>
  </sheetData>
  <sheetProtection algorithmName="SHA-512" hashValue="obUGey/pZSACY5KAEV3WpEE9P/3w3ua/S8m9eXLDyBjryPpO6PYdRRq0Bj7z5wOARmR3HyB7Gay5wRpmJefgSw==" saltValue="apnSqYYjZPASFBakCiL6oQkkYG1zSX64d1CylJo470fVpczGaaljekO9vydInJ+eL0jy6JzYfmbTBk+0hyTG/w==" spinCount="100000" sheet="1" objects="1" scenarios="1" formatColumns="0" formatRows="0" autoFilter="0"/>
  <autoFilter ref="C123:K300" xr:uid="{00000000-0009-0000-0000-000002000000}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234"/>
  <sheetViews>
    <sheetView showGridLines="0" workbookViewId="0"/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AT2" s="16" t="s">
        <v>89</v>
      </c>
    </row>
    <row r="3" spans="2:46" ht="6.9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83</v>
      </c>
    </row>
    <row r="4" spans="2:46" ht="24.9" customHeight="1">
      <c r="B4" s="19"/>
      <c r="D4" s="20" t="s">
        <v>90</v>
      </c>
      <c r="L4" s="19"/>
      <c r="M4" s="87" t="s">
        <v>10</v>
      </c>
      <c r="AT4" s="16" t="s">
        <v>4</v>
      </c>
    </row>
    <row r="5" spans="2:46" ht="6.9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23" t="str">
        <f>'Rekapitulace stavby'!K6</f>
        <v>Rekonstrukce elektroinstalace v budově DDM Astra Zlín</v>
      </c>
      <c r="F7" s="224"/>
      <c r="G7" s="224"/>
      <c r="H7" s="224"/>
      <c r="L7" s="19"/>
    </row>
    <row r="8" spans="2:46" s="1" customFormat="1" ht="12" customHeight="1">
      <c r="B8" s="31"/>
      <c r="D8" s="26" t="s">
        <v>91</v>
      </c>
      <c r="L8" s="31"/>
    </row>
    <row r="9" spans="2:46" s="1" customFormat="1" ht="16.5" customHeight="1">
      <c r="B9" s="31"/>
      <c r="E9" s="209" t="s">
        <v>1059</v>
      </c>
      <c r="F9" s="222"/>
      <c r="G9" s="222"/>
      <c r="H9" s="222"/>
      <c r="L9" s="31"/>
    </row>
    <row r="10" spans="2:46" s="1" customFormat="1">
      <c r="B10" s="31"/>
      <c r="L10" s="31"/>
    </row>
    <row r="11" spans="2:46" s="1" customFormat="1" ht="12" customHeight="1">
      <c r="B11" s="31"/>
      <c r="D11" s="26" t="s">
        <v>18</v>
      </c>
      <c r="F11" s="24" t="s">
        <v>1</v>
      </c>
      <c r="I11" s="26" t="s">
        <v>19</v>
      </c>
      <c r="J11" s="24" t="s">
        <v>1</v>
      </c>
      <c r="L11" s="31"/>
    </row>
    <row r="12" spans="2:46" s="1" customFormat="1" ht="12" customHeight="1">
      <c r="B12" s="31"/>
      <c r="D12" s="26" t="s">
        <v>20</v>
      </c>
      <c r="F12" s="24" t="s">
        <v>21</v>
      </c>
      <c r="I12" s="26" t="s">
        <v>22</v>
      </c>
      <c r="J12" s="51" t="str">
        <f>'Rekapitulace stavby'!AN8</f>
        <v>1. 12. 2022</v>
      </c>
      <c r="L12" s="31"/>
    </row>
    <row r="13" spans="2:46" s="1" customFormat="1" ht="10.95" customHeight="1">
      <c r="B13" s="31"/>
      <c r="L13" s="31"/>
    </row>
    <row r="14" spans="2:46" s="1" customFormat="1" ht="12" customHeight="1">
      <c r="B14" s="31"/>
      <c r="D14" s="26" t="s">
        <v>24</v>
      </c>
      <c r="I14" s="26" t="s">
        <v>25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26</v>
      </c>
      <c r="J15" s="24" t="str">
        <f>IF('Rekapitulace stavby'!AN11="","",'Rekapitulace stavby'!AN11)</f>
        <v/>
      </c>
      <c r="L15" s="31"/>
    </row>
    <row r="16" spans="2:46" s="1" customFormat="1" ht="6.9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25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225" t="str">
        <f>'Rekapitulace stavby'!E14</f>
        <v>Vyplň údaj</v>
      </c>
      <c r="F18" s="190"/>
      <c r="G18" s="190"/>
      <c r="H18" s="190"/>
      <c r="I18" s="26" t="s">
        <v>26</v>
      </c>
      <c r="J18" s="27" t="str">
        <f>'Rekapitulace stavby'!AN14</f>
        <v>Vyplň údaj</v>
      </c>
      <c r="L18" s="31"/>
    </row>
    <row r="19" spans="2:12" s="1" customFormat="1" ht="6.9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25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26</v>
      </c>
      <c r="J21" s="24" t="str">
        <f>IF('Rekapitulace stavby'!AN17="","",'Rekapitulace stavby'!AN17)</f>
        <v/>
      </c>
      <c r="L21" s="31"/>
    </row>
    <row r="22" spans="2:12" s="1" customFormat="1" ht="6.9" customHeight="1">
      <c r="B22" s="31"/>
      <c r="L22" s="31"/>
    </row>
    <row r="23" spans="2:12" s="1" customFormat="1" ht="12" customHeight="1">
      <c r="B23" s="31"/>
      <c r="D23" s="26" t="s">
        <v>31</v>
      </c>
      <c r="I23" s="26" t="s">
        <v>25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26</v>
      </c>
      <c r="J24" s="24" t="str">
        <f>IF('Rekapitulace stavby'!AN20="","",'Rekapitulace stavby'!AN20)</f>
        <v/>
      </c>
      <c r="L24" s="31"/>
    </row>
    <row r="25" spans="2:12" s="1" customFormat="1" ht="6.9" customHeight="1">
      <c r="B25" s="31"/>
      <c r="L25" s="31"/>
    </row>
    <row r="26" spans="2:12" s="1" customFormat="1" ht="12" customHeight="1">
      <c r="B26" s="31"/>
      <c r="D26" s="26" t="s">
        <v>32</v>
      </c>
      <c r="L26" s="31"/>
    </row>
    <row r="27" spans="2:12" s="7" customFormat="1" ht="16.5" customHeight="1">
      <c r="B27" s="88"/>
      <c r="E27" s="195" t="s">
        <v>1</v>
      </c>
      <c r="F27" s="195"/>
      <c r="G27" s="195"/>
      <c r="H27" s="195"/>
      <c r="L27" s="88"/>
    </row>
    <row r="28" spans="2:12" s="1" customFormat="1" ht="6.9" customHeight="1">
      <c r="B28" s="31"/>
      <c r="L28" s="31"/>
    </row>
    <row r="29" spans="2:12" s="1" customFormat="1" ht="6.9" customHeight="1">
      <c r="B29" s="31"/>
      <c r="D29" s="52"/>
      <c r="E29" s="52"/>
      <c r="F29" s="52"/>
      <c r="G29" s="52"/>
      <c r="H29" s="52"/>
      <c r="I29" s="52"/>
      <c r="J29" s="52"/>
      <c r="K29" s="52"/>
      <c r="L29" s="31"/>
    </row>
    <row r="30" spans="2:12" s="1" customFormat="1" ht="25.35" customHeight="1">
      <c r="B30" s="31"/>
      <c r="D30" s="89" t="s">
        <v>33</v>
      </c>
      <c r="J30" s="65">
        <f>ROUND(J123, 2)</f>
        <v>0</v>
      </c>
      <c r="L30" s="31"/>
    </row>
    <row r="31" spans="2:12" s="1" customFormat="1" ht="6.9" customHeight="1">
      <c r="B31" s="31"/>
      <c r="D31" s="52"/>
      <c r="E31" s="52"/>
      <c r="F31" s="52"/>
      <c r="G31" s="52"/>
      <c r="H31" s="52"/>
      <c r="I31" s="52"/>
      <c r="J31" s="52"/>
      <c r="K31" s="52"/>
      <c r="L31" s="31"/>
    </row>
    <row r="32" spans="2:12" s="1" customFormat="1" ht="14.4" customHeight="1">
      <c r="B32" s="31"/>
      <c r="F32" s="34" t="s">
        <v>35</v>
      </c>
      <c r="I32" s="34" t="s">
        <v>34</v>
      </c>
      <c r="J32" s="34" t="s">
        <v>36</v>
      </c>
      <c r="L32" s="31"/>
    </row>
    <row r="33" spans="2:12" s="1" customFormat="1" ht="14.4" customHeight="1">
      <c r="B33" s="31"/>
      <c r="D33" s="54" t="s">
        <v>37</v>
      </c>
      <c r="E33" s="26" t="s">
        <v>38</v>
      </c>
      <c r="F33" s="90">
        <f>ROUND((SUM(BE123:BE233)),  2)</f>
        <v>0</v>
      </c>
      <c r="I33" s="91">
        <v>0.21</v>
      </c>
      <c r="J33" s="90">
        <f>ROUND(((SUM(BE123:BE233))*I33),  2)</f>
        <v>0</v>
      </c>
      <c r="L33" s="31"/>
    </row>
    <row r="34" spans="2:12" s="1" customFormat="1" ht="14.4" customHeight="1">
      <c r="B34" s="31"/>
      <c r="E34" s="26" t="s">
        <v>39</v>
      </c>
      <c r="F34" s="90">
        <f>ROUND((SUM(BF123:BF233)),  2)</f>
        <v>0</v>
      </c>
      <c r="I34" s="91">
        <v>0.15</v>
      </c>
      <c r="J34" s="90">
        <f>ROUND(((SUM(BF123:BF233))*I34),  2)</f>
        <v>0</v>
      </c>
      <c r="L34" s="31"/>
    </row>
    <row r="35" spans="2:12" s="1" customFormat="1" ht="14.4" hidden="1" customHeight="1">
      <c r="B35" s="31"/>
      <c r="E35" s="26" t="s">
        <v>40</v>
      </c>
      <c r="F35" s="90">
        <f>ROUND((SUM(BG123:BG233)),  2)</f>
        <v>0</v>
      </c>
      <c r="I35" s="91">
        <v>0.21</v>
      </c>
      <c r="J35" s="90">
        <f>0</f>
        <v>0</v>
      </c>
      <c r="L35" s="31"/>
    </row>
    <row r="36" spans="2:12" s="1" customFormat="1" ht="14.4" hidden="1" customHeight="1">
      <c r="B36" s="31"/>
      <c r="E36" s="26" t="s">
        <v>41</v>
      </c>
      <c r="F36" s="90">
        <f>ROUND((SUM(BH123:BH233)),  2)</f>
        <v>0</v>
      </c>
      <c r="I36" s="91">
        <v>0.15</v>
      </c>
      <c r="J36" s="90">
        <f>0</f>
        <v>0</v>
      </c>
      <c r="L36" s="31"/>
    </row>
    <row r="37" spans="2:12" s="1" customFormat="1" ht="14.4" hidden="1" customHeight="1">
      <c r="B37" s="31"/>
      <c r="E37" s="26" t="s">
        <v>42</v>
      </c>
      <c r="F37" s="90">
        <f>ROUND((SUM(BI123:BI233)),  2)</f>
        <v>0</v>
      </c>
      <c r="I37" s="91">
        <v>0</v>
      </c>
      <c r="J37" s="90">
        <f>0</f>
        <v>0</v>
      </c>
      <c r="L37" s="31"/>
    </row>
    <row r="38" spans="2:12" s="1" customFormat="1" ht="6.9" customHeight="1">
      <c r="B38" s="31"/>
      <c r="L38" s="31"/>
    </row>
    <row r="39" spans="2:12" s="1" customFormat="1" ht="25.35" customHeight="1">
      <c r="B39" s="31"/>
      <c r="C39" s="92"/>
      <c r="D39" s="93" t="s">
        <v>43</v>
      </c>
      <c r="E39" s="56"/>
      <c r="F39" s="56"/>
      <c r="G39" s="94" t="s">
        <v>44</v>
      </c>
      <c r="H39" s="95" t="s">
        <v>45</v>
      </c>
      <c r="I39" s="56"/>
      <c r="J39" s="96">
        <f>SUM(J30:J37)</f>
        <v>0</v>
      </c>
      <c r="K39" s="97"/>
      <c r="L39" s="31"/>
    </row>
    <row r="40" spans="2:12" s="1" customFormat="1" ht="14.4" customHeight="1">
      <c r="B40" s="31"/>
      <c r="L40" s="31"/>
    </row>
    <row r="41" spans="2:12" ht="14.4" customHeight="1">
      <c r="B41" s="19"/>
      <c r="L41" s="19"/>
    </row>
    <row r="42" spans="2:12" ht="14.4" customHeight="1">
      <c r="B42" s="19"/>
      <c r="L42" s="19"/>
    </row>
    <row r="43" spans="2:12" ht="14.4" customHeight="1">
      <c r="B43" s="19"/>
      <c r="L43" s="19"/>
    </row>
    <row r="44" spans="2:12" ht="14.4" customHeight="1">
      <c r="B44" s="19"/>
      <c r="L44" s="19"/>
    </row>
    <row r="45" spans="2:12" ht="14.4" customHeight="1">
      <c r="B45" s="19"/>
      <c r="L45" s="19"/>
    </row>
    <row r="46" spans="2:12" ht="14.4" customHeight="1">
      <c r="B46" s="19"/>
      <c r="L46" s="19"/>
    </row>
    <row r="47" spans="2:12" ht="14.4" customHeight="1">
      <c r="B47" s="19"/>
      <c r="L47" s="19"/>
    </row>
    <row r="48" spans="2:12" ht="14.4" customHeight="1">
      <c r="B48" s="19"/>
      <c r="L48" s="19"/>
    </row>
    <row r="49" spans="2:12" ht="14.4" customHeight="1">
      <c r="B49" s="19"/>
      <c r="L49" s="19"/>
    </row>
    <row r="50" spans="2:12" s="1" customFormat="1" ht="14.4" customHeight="1">
      <c r="B50" s="31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3.2">
      <c r="B61" s="31"/>
      <c r="D61" s="42" t="s">
        <v>48</v>
      </c>
      <c r="E61" s="33"/>
      <c r="F61" s="98" t="s">
        <v>49</v>
      </c>
      <c r="G61" s="42" t="s">
        <v>48</v>
      </c>
      <c r="H61" s="33"/>
      <c r="I61" s="33"/>
      <c r="J61" s="99" t="s">
        <v>49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3.2">
      <c r="B65" s="31"/>
      <c r="D65" s="40" t="s">
        <v>50</v>
      </c>
      <c r="E65" s="41"/>
      <c r="F65" s="41"/>
      <c r="G65" s="40" t="s">
        <v>51</v>
      </c>
      <c r="H65" s="41"/>
      <c r="I65" s="41"/>
      <c r="J65" s="41"/>
      <c r="K65" s="41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3.2">
      <c r="B76" s="31"/>
      <c r="D76" s="42" t="s">
        <v>48</v>
      </c>
      <c r="E76" s="33"/>
      <c r="F76" s="98" t="s">
        <v>49</v>
      </c>
      <c r="G76" s="42" t="s">
        <v>48</v>
      </c>
      <c r="H76" s="33"/>
      <c r="I76" s="33"/>
      <c r="J76" s="99" t="s">
        <v>49</v>
      </c>
      <c r="K76" s="33"/>
      <c r="L76" s="31"/>
    </row>
    <row r="77" spans="2:12" s="1" customFormat="1" ht="14.4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31"/>
    </row>
    <row r="81" spans="2:47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31"/>
    </row>
    <row r="82" spans="2:47" s="1" customFormat="1" ht="24.9" customHeight="1">
      <c r="B82" s="31"/>
      <c r="C82" s="20" t="s">
        <v>93</v>
      </c>
      <c r="L82" s="31"/>
    </row>
    <row r="83" spans="2:47" s="1" customFormat="1" ht="6.9" customHeight="1">
      <c r="B83" s="31"/>
      <c r="L83" s="31"/>
    </row>
    <row r="84" spans="2:47" s="1" customFormat="1" ht="12" customHeight="1">
      <c r="B84" s="31"/>
      <c r="C84" s="26" t="s">
        <v>16</v>
      </c>
      <c r="L84" s="31"/>
    </row>
    <row r="85" spans="2:47" s="1" customFormat="1" ht="16.5" customHeight="1">
      <c r="B85" s="31"/>
      <c r="E85" s="223" t="str">
        <f>E7</f>
        <v>Rekonstrukce elektroinstalace v budově DDM Astra Zlín</v>
      </c>
      <c r="F85" s="224"/>
      <c r="G85" s="224"/>
      <c r="H85" s="224"/>
      <c r="L85" s="31"/>
    </row>
    <row r="86" spans="2:47" s="1" customFormat="1" ht="12" customHeight="1">
      <c r="B86" s="31"/>
      <c r="C86" s="26" t="s">
        <v>91</v>
      </c>
      <c r="L86" s="31"/>
    </row>
    <row r="87" spans="2:47" s="1" customFormat="1" ht="16.5" customHeight="1">
      <c r="B87" s="31"/>
      <c r="E87" s="209" t="str">
        <f>E9</f>
        <v>D.1.4.h - Zařízení slaboproudé elektrotechniky</v>
      </c>
      <c r="F87" s="222"/>
      <c r="G87" s="222"/>
      <c r="H87" s="222"/>
      <c r="L87" s="31"/>
    </row>
    <row r="88" spans="2:47" s="1" customFormat="1" ht="6.9" customHeight="1">
      <c r="B88" s="31"/>
      <c r="L88" s="31"/>
    </row>
    <row r="89" spans="2:47" s="1" customFormat="1" ht="12" customHeight="1">
      <c r="B89" s="31"/>
      <c r="C89" s="26" t="s">
        <v>20</v>
      </c>
      <c r="F89" s="24" t="str">
        <f>F12</f>
        <v xml:space="preserve"> </v>
      </c>
      <c r="I89" s="26" t="s">
        <v>22</v>
      </c>
      <c r="J89" s="51" t="str">
        <f>IF(J12="","",J12)</f>
        <v>1. 12. 2022</v>
      </c>
      <c r="L89" s="31"/>
    </row>
    <row r="90" spans="2:47" s="1" customFormat="1" ht="6.9" customHeight="1">
      <c r="B90" s="31"/>
      <c r="L90" s="31"/>
    </row>
    <row r="91" spans="2:47" s="1" customFormat="1" ht="15.15" customHeight="1">
      <c r="B91" s="31"/>
      <c r="C91" s="26" t="s">
        <v>24</v>
      </c>
      <c r="F91" s="24" t="str">
        <f>E15</f>
        <v xml:space="preserve"> </v>
      </c>
      <c r="I91" s="26" t="s">
        <v>29</v>
      </c>
      <c r="J91" s="29" t="str">
        <f>E21</f>
        <v xml:space="preserve"> </v>
      </c>
      <c r="L91" s="31"/>
    </row>
    <row r="92" spans="2:47" s="1" customFormat="1" ht="15.15" customHeight="1">
      <c r="B92" s="31"/>
      <c r="C92" s="26" t="s">
        <v>27</v>
      </c>
      <c r="F92" s="24" t="str">
        <f>IF(E18="","",E18)</f>
        <v>Vyplň údaj</v>
      </c>
      <c r="I92" s="26" t="s">
        <v>31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0" t="s">
        <v>94</v>
      </c>
      <c r="D94" s="92"/>
      <c r="E94" s="92"/>
      <c r="F94" s="92"/>
      <c r="G94" s="92"/>
      <c r="H94" s="92"/>
      <c r="I94" s="92"/>
      <c r="J94" s="101" t="s">
        <v>95</v>
      </c>
      <c r="K94" s="92"/>
      <c r="L94" s="31"/>
    </row>
    <row r="95" spans="2:47" s="1" customFormat="1" ht="10.35" customHeight="1">
      <c r="B95" s="31"/>
      <c r="L95" s="31"/>
    </row>
    <row r="96" spans="2:47" s="1" customFormat="1" ht="22.95" customHeight="1">
      <c r="B96" s="31"/>
      <c r="C96" s="102" t="s">
        <v>96</v>
      </c>
      <c r="J96" s="65">
        <f>J123</f>
        <v>0</v>
      </c>
      <c r="L96" s="31"/>
      <c r="AU96" s="16" t="s">
        <v>97</v>
      </c>
    </row>
    <row r="97" spans="2:12" s="8" customFormat="1" ht="24.9" customHeight="1">
      <c r="B97" s="103"/>
      <c r="D97" s="104" t="s">
        <v>407</v>
      </c>
      <c r="E97" s="105"/>
      <c r="F97" s="105"/>
      <c r="G97" s="105"/>
      <c r="H97" s="105"/>
      <c r="I97" s="105"/>
      <c r="J97" s="106">
        <f>J124</f>
        <v>0</v>
      </c>
      <c r="L97" s="103"/>
    </row>
    <row r="98" spans="2:12" s="9" customFormat="1" ht="19.95" customHeight="1">
      <c r="B98" s="107"/>
      <c r="D98" s="108" t="s">
        <v>1060</v>
      </c>
      <c r="E98" s="109"/>
      <c r="F98" s="109"/>
      <c r="G98" s="109"/>
      <c r="H98" s="109"/>
      <c r="I98" s="109"/>
      <c r="J98" s="110">
        <f>J125</f>
        <v>0</v>
      </c>
      <c r="L98" s="107"/>
    </row>
    <row r="99" spans="2:12" s="9" customFormat="1" ht="14.85" customHeight="1">
      <c r="B99" s="107"/>
      <c r="D99" s="108" t="s">
        <v>1061</v>
      </c>
      <c r="E99" s="109"/>
      <c r="F99" s="109"/>
      <c r="G99" s="109"/>
      <c r="H99" s="109"/>
      <c r="I99" s="109"/>
      <c r="J99" s="110">
        <f>J126</f>
        <v>0</v>
      </c>
      <c r="L99" s="107"/>
    </row>
    <row r="100" spans="2:12" s="9" customFormat="1" ht="14.85" customHeight="1">
      <c r="B100" s="107"/>
      <c r="D100" s="108" t="s">
        <v>1062</v>
      </c>
      <c r="E100" s="109"/>
      <c r="F100" s="109"/>
      <c r="G100" s="109"/>
      <c r="H100" s="109"/>
      <c r="I100" s="109"/>
      <c r="J100" s="110">
        <f>J161</f>
        <v>0</v>
      </c>
      <c r="L100" s="107"/>
    </row>
    <row r="101" spans="2:12" s="9" customFormat="1" ht="14.85" customHeight="1">
      <c r="B101" s="107"/>
      <c r="D101" s="108" t="s">
        <v>1063</v>
      </c>
      <c r="E101" s="109"/>
      <c r="F101" s="109"/>
      <c r="G101" s="109"/>
      <c r="H101" s="109"/>
      <c r="I101" s="109"/>
      <c r="J101" s="110">
        <f>J185</f>
        <v>0</v>
      </c>
      <c r="L101" s="107"/>
    </row>
    <row r="102" spans="2:12" s="9" customFormat="1" ht="14.85" customHeight="1">
      <c r="B102" s="107"/>
      <c r="D102" s="108" t="s">
        <v>1064</v>
      </c>
      <c r="E102" s="109"/>
      <c r="F102" s="109"/>
      <c r="G102" s="109"/>
      <c r="H102" s="109"/>
      <c r="I102" s="109"/>
      <c r="J102" s="110">
        <f>J199</f>
        <v>0</v>
      </c>
      <c r="L102" s="107"/>
    </row>
    <row r="103" spans="2:12" s="9" customFormat="1" ht="14.85" customHeight="1">
      <c r="B103" s="107"/>
      <c r="D103" s="108" t="s">
        <v>1065</v>
      </c>
      <c r="E103" s="109"/>
      <c r="F103" s="109"/>
      <c r="G103" s="109"/>
      <c r="H103" s="109"/>
      <c r="I103" s="109"/>
      <c r="J103" s="110">
        <f>J218</f>
        <v>0</v>
      </c>
      <c r="L103" s="107"/>
    </row>
    <row r="104" spans="2:12" s="1" customFormat="1" ht="21.75" customHeight="1">
      <c r="B104" s="31"/>
      <c r="L104" s="31"/>
    </row>
    <row r="105" spans="2:12" s="1" customFormat="1" ht="6.9" customHeight="1">
      <c r="B105" s="43"/>
      <c r="C105" s="44"/>
      <c r="D105" s="44"/>
      <c r="E105" s="44"/>
      <c r="F105" s="44"/>
      <c r="G105" s="44"/>
      <c r="H105" s="44"/>
      <c r="I105" s="44"/>
      <c r="J105" s="44"/>
      <c r="K105" s="44"/>
      <c r="L105" s="31"/>
    </row>
    <row r="109" spans="2:12" s="1" customFormat="1" ht="6.9" customHeight="1">
      <c r="B109" s="45"/>
      <c r="C109" s="46"/>
      <c r="D109" s="46"/>
      <c r="E109" s="46"/>
      <c r="F109" s="46"/>
      <c r="G109" s="46"/>
      <c r="H109" s="46"/>
      <c r="I109" s="46"/>
      <c r="J109" s="46"/>
      <c r="K109" s="46"/>
      <c r="L109" s="31"/>
    </row>
    <row r="110" spans="2:12" s="1" customFormat="1" ht="24.9" customHeight="1">
      <c r="B110" s="31"/>
      <c r="C110" s="20" t="s">
        <v>113</v>
      </c>
      <c r="L110" s="31"/>
    </row>
    <row r="111" spans="2:12" s="1" customFormat="1" ht="6.9" customHeight="1">
      <c r="B111" s="31"/>
      <c r="L111" s="31"/>
    </row>
    <row r="112" spans="2:12" s="1" customFormat="1" ht="12" customHeight="1">
      <c r="B112" s="31"/>
      <c r="C112" s="26" t="s">
        <v>16</v>
      </c>
      <c r="L112" s="31"/>
    </row>
    <row r="113" spans="2:65" s="1" customFormat="1" ht="16.5" customHeight="1">
      <c r="B113" s="31"/>
      <c r="E113" s="223" t="str">
        <f>E7</f>
        <v>Rekonstrukce elektroinstalace v budově DDM Astra Zlín</v>
      </c>
      <c r="F113" s="224"/>
      <c r="G113" s="224"/>
      <c r="H113" s="224"/>
      <c r="L113" s="31"/>
    </row>
    <row r="114" spans="2:65" s="1" customFormat="1" ht="12" customHeight="1">
      <c r="B114" s="31"/>
      <c r="C114" s="26" t="s">
        <v>91</v>
      </c>
      <c r="L114" s="31"/>
    </row>
    <row r="115" spans="2:65" s="1" customFormat="1" ht="16.5" customHeight="1">
      <c r="B115" s="31"/>
      <c r="E115" s="209" t="str">
        <f>E9</f>
        <v>D.1.4.h - Zařízení slaboproudé elektrotechniky</v>
      </c>
      <c r="F115" s="222"/>
      <c r="G115" s="222"/>
      <c r="H115" s="222"/>
      <c r="L115" s="31"/>
    </row>
    <row r="116" spans="2:65" s="1" customFormat="1" ht="6.9" customHeight="1">
      <c r="B116" s="31"/>
      <c r="L116" s="31"/>
    </row>
    <row r="117" spans="2:65" s="1" customFormat="1" ht="12" customHeight="1">
      <c r="B117" s="31"/>
      <c r="C117" s="26" t="s">
        <v>20</v>
      </c>
      <c r="F117" s="24" t="str">
        <f>F12</f>
        <v xml:space="preserve"> </v>
      </c>
      <c r="I117" s="26" t="s">
        <v>22</v>
      </c>
      <c r="J117" s="51" t="str">
        <f>IF(J12="","",J12)</f>
        <v>1. 12. 2022</v>
      </c>
      <c r="L117" s="31"/>
    </row>
    <row r="118" spans="2:65" s="1" customFormat="1" ht="6.9" customHeight="1">
      <c r="B118" s="31"/>
      <c r="L118" s="31"/>
    </row>
    <row r="119" spans="2:65" s="1" customFormat="1" ht="15.15" customHeight="1">
      <c r="B119" s="31"/>
      <c r="C119" s="26" t="s">
        <v>24</v>
      </c>
      <c r="F119" s="24" t="str">
        <f>E15</f>
        <v xml:space="preserve"> </v>
      </c>
      <c r="I119" s="26" t="s">
        <v>29</v>
      </c>
      <c r="J119" s="29" t="str">
        <f>E21</f>
        <v xml:space="preserve"> </v>
      </c>
      <c r="L119" s="31"/>
    </row>
    <row r="120" spans="2:65" s="1" customFormat="1" ht="15.15" customHeight="1">
      <c r="B120" s="31"/>
      <c r="C120" s="26" t="s">
        <v>27</v>
      </c>
      <c r="F120" s="24" t="str">
        <f>IF(E18="","",E18)</f>
        <v>Vyplň údaj</v>
      </c>
      <c r="I120" s="26" t="s">
        <v>31</v>
      </c>
      <c r="J120" s="29" t="str">
        <f>E24</f>
        <v xml:space="preserve"> </v>
      </c>
      <c r="L120" s="31"/>
    </row>
    <row r="121" spans="2:65" s="1" customFormat="1" ht="10.35" customHeight="1">
      <c r="B121" s="31"/>
      <c r="L121" s="31"/>
    </row>
    <row r="122" spans="2:65" s="10" customFormat="1" ht="29.25" customHeight="1">
      <c r="B122" s="111"/>
      <c r="C122" s="112" t="s">
        <v>114</v>
      </c>
      <c r="D122" s="113" t="s">
        <v>58</v>
      </c>
      <c r="E122" s="113" t="s">
        <v>54</v>
      </c>
      <c r="F122" s="113" t="s">
        <v>55</v>
      </c>
      <c r="G122" s="113" t="s">
        <v>115</v>
      </c>
      <c r="H122" s="113" t="s">
        <v>116</v>
      </c>
      <c r="I122" s="113" t="s">
        <v>117</v>
      </c>
      <c r="J122" s="114" t="s">
        <v>95</v>
      </c>
      <c r="K122" s="115" t="s">
        <v>118</v>
      </c>
      <c r="L122" s="111"/>
      <c r="M122" s="58" t="s">
        <v>1</v>
      </c>
      <c r="N122" s="59" t="s">
        <v>37</v>
      </c>
      <c r="O122" s="59" t="s">
        <v>119</v>
      </c>
      <c r="P122" s="59" t="s">
        <v>120</v>
      </c>
      <c r="Q122" s="59" t="s">
        <v>121</v>
      </c>
      <c r="R122" s="59" t="s">
        <v>122</v>
      </c>
      <c r="S122" s="59" t="s">
        <v>123</v>
      </c>
      <c r="T122" s="60" t="s">
        <v>124</v>
      </c>
    </row>
    <row r="123" spans="2:65" s="1" customFormat="1" ht="22.95" customHeight="1">
      <c r="B123" s="31"/>
      <c r="C123" s="63" t="s">
        <v>125</v>
      </c>
      <c r="J123" s="116">
        <f>BK123</f>
        <v>0</v>
      </c>
      <c r="L123" s="31"/>
      <c r="M123" s="61"/>
      <c r="N123" s="52"/>
      <c r="O123" s="52"/>
      <c r="P123" s="117">
        <f>P124</f>
        <v>0</v>
      </c>
      <c r="Q123" s="52"/>
      <c r="R123" s="117">
        <f>R124</f>
        <v>0</v>
      </c>
      <c r="S123" s="52"/>
      <c r="T123" s="118">
        <f>T124</f>
        <v>0.46327000000000002</v>
      </c>
      <c r="AT123" s="16" t="s">
        <v>72</v>
      </c>
      <c r="AU123" s="16" t="s">
        <v>97</v>
      </c>
      <c r="BK123" s="119">
        <f>BK124</f>
        <v>0</v>
      </c>
    </row>
    <row r="124" spans="2:65" s="11" customFormat="1" ht="25.95" customHeight="1">
      <c r="B124" s="120"/>
      <c r="D124" s="121" t="s">
        <v>72</v>
      </c>
      <c r="E124" s="122" t="s">
        <v>310</v>
      </c>
      <c r="F124" s="122" t="s">
        <v>415</v>
      </c>
      <c r="I124" s="123"/>
      <c r="J124" s="124">
        <f>BK124</f>
        <v>0</v>
      </c>
      <c r="L124" s="120"/>
      <c r="M124" s="125"/>
      <c r="P124" s="126">
        <f>P125</f>
        <v>0</v>
      </c>
      <c r="R124" s="126">
        <f>R125</f>
        <v>0</v>
      </c>
      <c r="T124" s="127">
        <f>T125</f>
        <v>0.46327000000000002</v>
      </c>
      <c r="AR124" s="121" t="s">
        <v>83</v>
      </c>
      <c r="AT124" s="128" t="s">
        <v>72</v>
      </c>
      <c r="AU124" s="128" t="s">
        <v>73</v>
      </c>
      <c r="AY124" s="121" t="s">
        <v>127</v>
      </c>
      <c r="BK124" s="129">
        <f>BK125</f>
        <v>0</v>
      </c>
    </row>
    <row r="125" spans="2:65" s="11" customFormat="1" ht="22.95" customHeight="1">
      <c r="B125" s="120"/>
      <c r="D125" s="121" t="s">
        <v>72</v>
      </c>
      <c r="E125" s="130" t="s">
        <v>1066</v>
      </c>
      <c r="F125" s="130" t="s">
        <v>1067</v>
      </c>
      <c r="I125" s="123"/>
      <c r="J125" s="131">
        <f>BK125</f>
        <v>0</v>
      </c>
      <c r="L125" s="120"/>
      <c r="M125" s="125"/>
      <c r="P125" s="126">
        <f>P126+P161+P185+P199+P218</f>
        <v>0</v>
      </c>
      <c r="R125" s="126">
        <f>R126+R161+R185+R199+R218</f>
        <v>0</v>
      </c>
      <c r="T125" s="127">
        <f>T126+T161+T185+T199+T218</f>
        <v>0.46327000000000002</v>
      </c>
      <c r="AR125" s="121" t="s">
        <v>83</v>
      </c>
      <c r="AT125" s="128" t="s">
        <v>72</v>
      </c>
      <c r="AU125" s="128" t="s">
        <v>81</v>
      </c>
      <c r="AY125" s="121" t="s">
        <v>127</v>
      </c>
      <c r="BK125" s="129">
        <f>BK126+BK161+BK185+BK199+BK218</f>
        <v>0</v>
      </c>
    </row>
    <row r="126" spans="2:65" s="11" customFormat="1" ht="20.85" customHeight="1">
      <c r="B126" s="120"/>
      <c r="D126" s="121" t="s">
        <v>72</v>
      </c>
      <c r="E126" s="130" t="s">
        <v>1068</v>
      </c>
      <c r="F126" s="130" t="s">
        <v>1069</v>
      </c>
      <c r="I126" s="123"/>
      <c r="J126" s="131">
        <f>BK126</f>
        <v>0</v>
      </c>
      <c r="L126" s="120"/>
      <c r="M126" s="125"/>
      <c r="P126" s="126">
        <f>SUM(P127:P160)</f>
        <v>0</v>
      </c>
      <c r="R126" s="126">
        <f>SUM(R127:R160)</f>
        <v>0</v>
      </c>
      <c r="T126" s="127">
        <f>SUM(T127:T160)</f>
        <v>6.2699999999999995E-3</v>
      </c>
      <c r="AR126" s="121" t="s">
        <v>83</v>
      </c>
      <c r="AT126" s="128" t="s">
        <v>72</v>
      </c>
      <c r="AU126" s="128" t="s">
        <v>83</v>
      </c>
      <c r="AY126" s="121" t="s">
        <v>127</v>
      </c>
      <c r="BK126" s="129">
        <f>SUM(BK127:BK160)</f>
        <v>0</v>
      </c>
    </row>
    <row r="127" spans="2:65" s="1" customFormat="1" ht="16.5" customHeight="1">
      <c r="B127" s="31"/>
      <c r="C127" s="132" t="s">
        <v>81</v>
      </c>
      <c r="D127" s="132" t="s">
        <v>130</v>
      </c>
      <c r="E127" s="133" t="s">
        <v>1070</v>
      </c>
      <c r="F127" s="134" t="s">
        <v>1071</v>
      </c>
      <c r="G127" s="135" t="s">
        <v>141</v>
      </c>
      <c r="H127" s="136">
        <v>1</v>
      </c>
      <c r="I127" s="137"/>
      <c r="J127" s="138">
        <f t="shared" ref="J127:J160" si="0">ROUND(I127*H127,2)</f>
        <v>0</v>
      </c>
      <c r="K127" s="139"/>
      <c r="L127" s="31"/>
      <c r="M127" s="140" t="s">
        <v>1</v>
      </c>
      <c r="N127" s="141" t="s">
        <v>38</v>
      </c>
      <c r="P127" s="142">
        <f t="shared" ref="P127:P160" si="1">O127*H127</f>
        <v>0</v>
      </c>
      <c r="Q127" s="142">
        <v>0</v>
      </c>
      <c r="R127" s="142">
        <f t="shared" ref="R127:R160" si="2">Q127*H127</f>
        <v>0</v>
      </c>
      <c r="S127" s="142">
        <v>0</v>
      </c>
      <c r="T127" s="143">
        <f t="shared" ref="T127:T160" si="3">S127*H127</f>
        <v>0</v>
      </c>
      <c r="AR127" s="144" t="s">
        <v>281</v>
      </c>
      <c r="AT127" s="144" t="s">
        <v>130</v>
      </c>
      <c r="AU127" s="144" t="s">
        <v>128</v>
      </c>
      <c r="AY127" s="16" t="s">
        <v>127</v>
      </c>
      <c r="BE127" s="145">
        <f t="shared" ref="BE127:BE160" si="4">IF(N127="základní",J127,0)</f>
        <v>0</v>
      </c>
      <c r="BF127" s="145">
        <f t="shared" ref="BF127:BF160" si="5">IF(N127="snížená",J127,0)</f>
        <v>0</v>
      </c>
      <c r="BG127" s="145">
        <f t="shared" ref="BG127:BG160" si="6">IF(N127="zákl. přenesená",J127,0)</f>
        <v>0</v>
      </c>
      <c r="BH127" s="145">
        <f t="shared" ref="BH127:BH160" si="7">IF(N127="sníž. přenesená",J127,0)</f>
        <v>0</v>
      </c>
      <c r="BI127" s="145">
        <f t="shared" ref="BI127:BI160" si="8">IF(N127="nulová",J127,0)</f>
        <v>0</v>
      </c>
      <c r="BJ127" s="16" t="s">
        <v>81</v>
      </c>
      <c r="BK127" s="145">
        <f t="shared" ref="BK127:BK160" si="9">ROUND(I127*H127,2)</f>
        <v>0</v>
      </c>
      <c r="BL127" s="16" t="s">
        <v>281</v>
      </c>
      <c r="BM127" s="144" t="s">
        <v>1072</v>
      </c>
    </row>
    <row r="128" spans="2:65" s="1" customFormat="1" ht="24.15" customHeight="1">
      <c r="B128" s="31"/>
      <c r="C128" s="173" t="s">
        <v>83</v>
      </c>
      <c r="D128" s="173" t="s">
        <v>423</v>
      </c>
      <c r="E128" s="174" t="s">
        <v>456</v>
      </c>
      <c r="F128" s="175" t="s">
        <v>1073</v>
      </c>
      <c r="G128" s="176" t="s">
        <v>141</v>
      </c>
      <c r="H128" s="177">
        <v>1</v>
      </c>
      <c r="I128" s="178"/>
      <c r="J128" s="179">
        <f t="shared" si="0"/>
        <v>0</v>
      </c>
      <c r="K128" s="180"/>
      <c r="L128" s="181"/>
      <c r="M128" s="182" t="s">
        <v>1</v>
      </c>
      <c r="N128" s="183" t="s">
        <v>38</v>
      </c>
      <c r="P128" s="142">
        <f t="shared" si="1"/>
        <v>0</v>
      </c>
      <c r="Q128" s="142">
        <v>0</v>
      </c>
      <c r="R128" s="142">
        <f t="shared" si="2"/>
        <v>0</v>
      </c>
      <c r="S128" s="142">
        <v>0</v>
      </c>
      <c r="T128" s="143">
        <f t="shared" si="3"/>
        <v>0</v>
      </c>
      <c r="AR128" s="144" t="s">
        <v>379</v>
      </c>
      <c r="AT128" s="144" t="s">
        <v>423</v>
      </c>
      <c r="AU128" s="144" t="s">
        <v>128</v>
      </c>
      <c r="AY128" s="16" t="s">
        <v>127</v>
      </c>
      <c r="BE128" s="145">
        <f t="shared" si="4"/>
        <v>0</v>
      </c>
      <c r="BF128" s="145">
        <f t="shared" si="5"/>
        <v>0</v>
      </c>
      <c r="BG128" s="145">
        <f t="shared" si="6"/>
        <v>0</v>
      </c>
      <c r="BH128" s="145">
        <f t="shared" si="7"/>
        <v>0</v>
      </c>
      <c r="BI128" s="145">
        <f t="shared" si="8"/>
        <v>0</v>
      </c>
      <c r="BJ128" s="16" t="s">
        <v>81</v>
      </c>
      <c r="BK128" s="145">
        <f t="shared" si="9"/>
        <v>0</v>
      </c>
      <c r="BL128" s="16" t="s">
        <v>281</v>
      </c>
      <c r="BM128" s="144" t="s">
        <v>1074</v>
      </c>
    </row>
    <row r="129" spans="2:65" s="1" customFormat="1" ht="16.5" customHeight="1">
      <c r="B129" s="31"/>
      <c r="C129" s="132" t="s">
        <v>128</v>
      </c>
      <c r="D129" s="132" t="s">
        <v>130</v>
      </c>
      <c r="E129" s="133" t="s">
        <v>1075</v>
      </c>
      <c r="F129" s="134" t="s">
        <v>1076</v>
      </c>
      <c r="G129" s="135" t="s">
        <v>141</v>
      </c>
      <c r="H129" s="136">
        <v>3</v>
      </c>
      <c r="I129" s="137"/>
      <c r="J129" s="138">
        <f t="shared" si="0"/>
        <v>0</v>
      </c>
      <c r="K129" s="139"/>
      <c r="L129" s="31"/>
      <c r="M129" s="140" t="s">
        <v>1</v>
      </c>
      <c r="N129" s="141" t="s">
        <v>38</v>
      </c>
      <c r="P129" s="142">
        <f t="shared" si="1"/>
        <v>0</v>
      </c>
      <c r="Q129" s="142">
        <v>0</v>
      </c>
      <c r="R129" s="142">
        <f t="shared" si="2"/>
        <v>0</v>
      </c>
      <c r="S129" s="142">
        <v>0</v>
      </c>
      <c r="T129" s="143">
        <f t="shared" si="3"/>
        <v>0</v>
      </c>
      <c r="AR129" s="144" t="s">
        <v>281</v>
      </c>
      <c r="AT129" s="144" t="s">
        <v>130</v>
      </c>
      <c r="AU129" s="144" t="s">
        <v>128</v>
      </c>
      <c r="AY129" s="16" t="s">
        <v>127</v>
      </c>
      <c r="BE129" s="145">
        <f t="shared" si="4"/>
        <v>0</v>
      </c>
      <c r="BF129" s="145">
        <f t="shared" si="5"/>
        <v>0</v>
      </c>
      <c r="BG129" s="145">
        <f t="shared" si="6"/>
        <v>0</v>
      </c>
      <c r="BH129" s="145">
        <f t="shared" si="7"/>
        <v>0</v>
      </c>
      <c r="BI129" s="145">
        <f t="shared" si="8"/>
        <v>0</v>
      </c>
      <c r="BJ129" s="16" t="s">
        <v>81</v>
      </c>
      <c r="BK129" s="145">
        <f t="shared" si="9"/>
        <v>0</v>
      </c>
      <c r="BL129" s="16" t="s">
        <v>281</v>
      </c>
      <c r="BM129" s="144" t="s">
        <v>1077</v>
      </c>
    </row>
    <row r="130" spans="2:65" s="1" customFormat="1" ht="24.15" customHeight="1">
      <c r="B130" s="31"/>
      <c r="C130" s="173" t="s">
        <v>134</v>
      </c>
      <c r="D130" s="173" t="s">
        <v>423</v>
      </c>
      <c r="E130" s="174" t="s">
        <v>459</v>
      </c>
      <c r="F130" s="175" t="s">
        <v>1078</v>
      </c>
      <c r="G130" s="176" t="s">
        <v>141</v>
      </c>
      <c r="H130" s="177">
        <v>3</v>
      </c>
      <c r="I130" s="178"/>
      <c r="J130" s="179">
        <f t="shared" si="0"/>
        <v>0</v>
      </c>
      <c r="K130" s="180"/>
      <c r="L130" s="181"/>
      <c r="M130" s="182" t="s">
        <v>1</v>
      </c>
      <c r="N130" s="183" t="s">
        <v>38</v>
      </c>
      <c r="P130" s="142">
        <f t="shared" si="1"/>
        <v>0</v>
      </c>
      <c r="Q130" s="142">
        <v>0</v>
      </c>
      <c r="R130" s="142">
        <f t="shared" si="2"/>
        <v>0</v>
      </c>
      <c r="S130" s="142">
        <v>0</v>
      </c>
      <c r="T130" s="143">
        <f t="shared" si="3"/>
        <v>0</v>
      </c>
      <c r="AR130" s="144" t="s">
        <v>379</v>
      </c>
      <c r="AT130" s="144" t="s">
        <v>423</v>
      </c>
      <c r="AU130" s="144" t="s">
        <v>128</v>
      </c>
      <c r="AY130" s="16" t="s">
        <v>127</v>
      </c>
      <c r="BE130" s="145">
        <f t="shared" si="4"/>
        <v>0</v>
      </c>
      <c r="BF130" s="145">
        <f t="shared" si="5"/>
        <v>0</v>
      </c>
      <c r="BG130" s="145">
        <f t="shared" si="6"/>
        <v>0</v>
      </c>
      <c r="BH130" s="145">
        <f t="shared" si="7"/>
        <v>0</v>
      </c>
      <c r="BI130" s="145">
        <f t="shared" si="8"/>
        <v>0</v>
      </c>
      <c r="BJ130" s="16" t="s">
        <v>81</v>
      </c>
      <c r="BK130" s="145">
        <f t="shared" si="9"/>
        <v>0</v>
      </c>
      <c r="BL130" s="16" t="s">
        <v>281</v>
      </c>
      <c r="BM130" s="144" t="s">
        <v>1079</v>
      </c>
    </row>
    <row r="131" spans="2:65" s="1" customFormat="1" ht="16.5" customHeight="1">
      <c r="B131" s="31"/>
      <c r="C131" s="132" t="s">
        <v>160</v>
      </c>
      <c r="D131" s="132" t="s">
        <v>130</v>
      </c>
      <c r="E131" s="133" t="s">
        <v>1080</v>
      </c>
      <c r="F131" s="134" t="s">
        <v>1081</v>
      </c>
      <c r="G131" s="135" t="s">
        <v>141</v>
      </c>
      <c r="H131" s="136">
        <v>3</v>
      </c>
      <c r="I131" s="137"/>
      <c r="J131" s="138">
        <f t="shared" si="0"/>
        <v>0</v>
      </c>
      <c r="K131" s="139"/>
      <c r="L131" s="31"/>
      <c r="M131" s="140" t="s">
        <v>1</v>
      </c>
      <c r="N131" s="141" t="s">
        <v>38</v>
      </c>
      <c r="P131" s="142">
        <f t="shared" si="1"/>
        <v>0</v>
      </c>
      <c r="Q131" s="142">
        <v>0</v>
      </c>
      <c r="R131" s="142">
        <f t="shared" si="2"/>
        <v>0</v>
      </c>
      <c r="S131" s="142">
        <v>0</v>
      </c>
      <c r="T131" s="143">
        <f t="shared" si="3"/>
        <v>0</v>
      </c>
      <c r="AR131" s="144" t="s">
        <v>281</v>
      </c>
      <c r="AT131" s="144" t="s">
        <v>130</v>
      </c>
      <c r="AU131" s="144" t="s">
        <v>128</v>
      </c>
      <c r="AY131" s="16" t="s">
        <v>127</v>
      </c>
      <c r="BE131" s="145">
        <f t="shared" si="4"/>
        <v>0</v>
      </c>
      <c r="BF131" s="145">
        <f t="shared" si="5"/>
        <v>0</v>
      </c>
      <c r="BG131" s="145">
        <f t="shared" si="6"/>
        <v>0</v>
      </c>
      <c r="BH131" s="145">
        <f t="shared" si="7"/>
        <v>0</v>
      </c>
      <c r="BI131" s="145">
        <f t="shared" si="8"/>
        <v>0</v>
      </c>
      <c r="BJ131" s="16" t="s">
        <v>81</v>
      </c>
      <c r="BK131" s="145">
        <f t="shared" si="9"/>
        <v>0</v>
      </c>
      <c r="BL131" s="16" t="s">
        <v>281</v>
      </c>
      <c r="BM131" s="144" t="s">
        <v>1082</v>
      </c>
    </row>
    <row r="132" spans="2:65" s="1" customFormat="1" ht="16.5" customHeight="1">
      <c r="B132" s="31"/>
      <c r="C132" s="173" t="s">
        <v>165</v>
      </c>
      <c r="D132" s="173" t="s">
        <v>423</v>
      </c>
      <c r="E132" s="174" t="s">
        <v>462</v>
      </c>
      <c r="F132" s="175" t="s">
        <v>1083</v>
      </c>
      <c r="G132" s="176" t="s">
        <v>141</v>
      </c>
      <c r="H132" s="177">
        <v>3</v>
      </c>
      <c r="I132" s="178"/>
      <c r="J132" s="179">
        <f t="shared" si="0"/>
        <v>0</v>
      </c>
      <c r="K132" s="180"/>
      <c r="L132" s="181"/>
      <c r="M132" s="182" t="s">
        <v>1</v>
      </c>
      <c r="N132" s="183" t="s">
        <v>38</v>
      </c>
      <c r="P132" s="142">
        <f t="shared" si="1"/>
        <v>0</v>
      </c>
      <c r="Q132" s="142">
        <v>0</v>
      </c>
      <c r="R132" s="142">
        <f t="shared" si="2"/>
        <v>0</v>
      </c>
      <c r="S132" s="142">
        <v>0</v>
      </c>
      <c r="T132" s="143">
        <f t="shared" si="3"/>
        <v>0</v>
      </c>
      <c r="AR132" s="144" t="s">
        <v>379</v>
      </c>
      <c r="AT132" s="144" t="s">
        <v>423</v>
      </c>
      <c r="AU132" s="144" t="s">
        <v>128</v>
      </c>
      <c r="AY132" s="16" t="s">
        <v>127</v>
      </c>
      <c r="BE132" s="145">
        <f t="shared" si="4"/>
        <v>0</v>
      </c>
      <c r="BF132" s="145">
        <f t="shared" si="5"/>
        <v>0</v>
      </c>
      <c r="BG132" s="145">
        <f t="shared" si="6"/>
        <v>0</v>
      </c>
      <c r="BH132" s="145">
        <f t="shared" si="7"/>
        <v>0</v>
      </c>
      <c r="BI132" s="145">
        <f t="shared" si="8"/>
        <v>0</v>
      </c>
      <c r="BJ132" s="16" t="s">
        <v>81</v>
      </c>
      <c r="BK132" s="145">
        <f t="shared" si="9"/>
        <v>0</v>
      </c>
      <c r="BL132" s="16" t="s">
        <v>281</v>
      </c>
      <c r="BM132" s="144" t="s">
        <v>1084</v>
      </c>
    </row>
    <row r="133" spans="2:65" s="1" customFormat="1" ht="16.5" customHeight="1">
      <c r="B133" s="31"/>
      <c r="C133" s="132" t="s">
        <v>195</v>
      </c>
      <c r="D133" s="132" t="s">
        <v>130</v>
      </c>
      <c r="E133" s="133" t="s">
        <v>1085</v>
      </c>
      <c r="F133" s="134" t="s">
        <v>1086</v>
      </c>
      <c r="G133" s="135" t="s">
        <v>141</v>
      </c>
      <c r="H133" s="136">
        <v>1</v>
      </c>
      <c r="I133" s="137"/>
      <c r="J133" s="138">
        <f t="shared" si="0"/>
        <v>0</v>
      </c>
      <c r="K133" s="139"/>
      <c r="L133" s="31"/>
      <c r="M133" s="140" t="s">
        <v>1</v>
      </c>
      <c r="N133" s="141" t="s">
        <v>38</v>
      </c>
      <c r="P133" s="142">
        <f t="shared" si="1"/>
        <v>0</v>
      </c>
      <c r="Q133" s="142">
        <v>0</v>
      </c>
      <c r="R133" s="142">
        <f t="shared" si="2"/>
        <v>0</v>
      </c>
      <c r="S133" s="142">
        <v>0</v>
      </c>
      <c r="T133" s="143">
        <f t="shared" si="3"/>
        <v>0</v>
      </c>
      <c r="AR133" s="144" t="s">
        <v>281</v>
      </c>
      <c r="AT133" s="144" t="s">
        <v>130</v>
      </c>
      <c r="AU133" s="144" t="s">
        <v>128</v>
      </c>
      <c r="AY133" s="16" t="s">
        <v>127</v>
      </c>
      <c r="BE133" s="145">
        <f t="shared" si="4"/>
        <v>0</v>
      </c>
      <c r="BF133" s="145">
        <f t="shared" si="5"/>
        <v>0</v>
      </c>
      <c r="BG133" s="145">
        <f t="shared" si="6"/>
        <v>0</v>
      </c>
      <c r="BH133" s="145">
        <f t="shared" si="7"/>
        <v>0</v>
      </c>
      <c r="BI133" s="145">
        <f t="shared" si="8"/>
        <v>0</v>
      </c>
      <c r="BJ133" s="16" t="s">
        <v>81</v>
      </c>
      <c r="BK133" s="145">
        <f t="shared" si="9"/>
        <v>0</v>
      </c>
      <c r="BL133" s="16" t="s">
        <v>281</v>
      </c>
      <c r="BM133" s="144" t="s">
        <v>1087</v>
      </c>
    </row>
    <row r="134" spans="2:65" s="1" customFormat="1" ht="16.5" customHeight="1">
      <c r="B134" s="31"/>
      <c r="C134" s="173" t="s">
        <v>202</v>
      </c>
      <c r="D134" s="173" t="s">
        <v>423</v>
      </c>
      <c r="E134" s="174" t="s">
        <v>465</v>
      </c>
      <c r="F134" s="175" t="s">
        <v>1088</v>
      </c>
      <c r="G134" s="176" t="s">
        <v>141</v>
      </c>
      <c r="H134" s="177">
        <v>1</v>
      </c>
      <c r="I134" s="178"/>
      <c r="J134" s="179">
        <f t="shared" si="0"/>
        <v>0</v>
      </c>
      <c r="K134" s="180"/>
      <c r="L134" s="181"/>
      <c r="M134" s="182" t="s">
        <v>1</v>
      </c>
      <c r="N134" s="183" t="s">
        <v>38</v>
      </c>
      <c r="P134" s="142">
        <f t="shared" si="1"/>
        <v>0</v>
      </c>
      <c r="Q134" s="142">
        <v>0</v>
      </c>
      <c r="R134" s="142">
        <f t="shared" si="2"/>
        <v>0</v>
      </c>
      <c r="S134" s="142">
        <v>0</v>
      </c>
      <c r="T134" s="143">
        <f t="shared" si="3"/>
        <v>0</v>
      </c>
      <c r="AR134" s="144" t="s">
        <v>379</v>
      </c>
      <c r="AT134" s="144" t="s">
        <v>423</v>
      </c>
      <c r="AU134" s="144" t="s">
        <v>128</v>
      </c>
      <c r="AY134" s="16" t="s">
        <v>127</v>
      </c>
      <c r="BE134" s="145">
        <f t="shared" si="4"/>
        <v>0</v>
      </c>
      <c r="BF134" s="145">
        <f t="shared" si="5"/>
        <v>0</v>
      </c>
      <c r="BG134" s="145">
        <f t="shared" si="6"/>
        <v>0</v>
      </c>
      <c r="BH134" s="145">
        <f t="shared" si="7"/>
        <v>0</v>
      </c>
      <c r="BI134" s="145">
        <f t="shared" si="8"/>
        <v>0</v>
      </c>
      <c r="BJ134" s="16" t="s">
        <v>81</v>
      </c>
      <c r="BK134" s="145">
        <f t="shared" si="9"/>
        <v>0</v>
      </c>
      <c r="BL134" s="16" t="s">
        <v>281</v>
      </c>
      <c r="BM134" s="144" t="s">
        <v>1089</v>
      </c>
    </row>
    <row r="135" spans="2:65" s="1" customFormat="1" ht="16.5" customHeight="1">
      <c r="B135" s="31"/>
      <c r="C135" s="132" t="s">
        <v>212</v>
      </c>
      <c r="D135" s="132" t="s">
        <v>130</v>
      </c>
      <c r="E135" s="133" t="s">
        <v>1090</v>
      </c>
      <c r="F135" s="134" t="s">
        <v>1091</v>
      </c>
      <c r="G135" s="135" t="s">
        <v>141</v>
      </c>
      <c r="H135" s="136">
        <v>1</v>
      </c>
      <c r="I135" s="137"/>
      <c r="J135" s="138">
        <f t="shared" si="0"/>
        <v>0</v>
      </c>
      <c r="K135" s="139"/>
      <c r="L135" s="31"/>
      <c r="M135" s="140" t="s">
        <v>1</v>
      </c>
      <c r="N135" s="141" t="s">
        <v>38</v>
      </c>
      <c r="P135" s="142">
        <f t="shared" si="1"/>
        <v>0</v>
      </c>
      <c r="Q135" s="142">
        <v>0</v>
      </c>
      <c r="R135" s="142">
        <f t="shared" si="2"/>
        <v>0</v>
      </c>
      <c r="S135" s="142">
        <v>0</v>
      </c>
      <c r="T135" s="143">
        <f t="shared" si="3"/>
        <v>0</v>
      </c>
      <c r="AR135" s="144" t="s">
        <v>281</v>
      </c>
      <c r="AT135" s="144" t="s">
        <v>130</v>
      </c>
      <c r="AU135" s="144" t="s">
        <v>128</v>
      </c>
      <c r="AY135" s="16" t="s">
        <v>127</v>
      </c>
      <c r="BE135" s="145">
        <f t="shared" si="4"/>
        <v>0</v>
      </c>
      <c r="BF135" s="145">
        <f t="shared" si="5"/>
        <v>0</v>
      </c>
      <c r="BG135" s="145">
        <f t="shared" si="6"/>
        <v>0</v>
      </c>
      <c r="BH135" s="145">
        <f t="shared" si="7"/>
        <v>0</v>
      </c>
      <c r="BI135" s="145">
        <f t="shared" si="8"/>
        <v>0</v>
      </c>
      <c r="BJ135" s="16" t="s">
        <v>81</v>
      </c>
      <c r="BK135" s="145">
        <f t="shared" si="9"/>
        <v>0</v>
      </c>
      <c r="BL135" s="16" t="s">
        <v>281</v>
      </c>
      <c r="BM135" s="144" t="s">
        <v>1092</v>
      </c>
    </row>
    <row r="136" spans="2:65" s="1" customFormat="1" ht="16.5" customHeight="1">
      <c r="B136" s="31"/>
      <c r="C136" s="173" t="s">
        <v>220</v>
      </c>
      <c r="D136" s="173" t="s">
        <v>423</v>
      </c>
      <c r="E136" s="174" t="s">
        <v>468</v>
      </c>
      <c r="F136" s="175" t="s">
        <v>1093</v>
      </c>
      <c r="G136" s="176" t="s">
        <v>141</v>
      </c>
      <c r="H136" s="177">
        <v>1</v>
      </c>
      <c r="I136" s="178"/>
      <c r="J136" s="179">
        <f t="shared" si="0"/>
        <v>0</v>
      </c>
      <c r="K136" s="180"/>
      <c r="L136" s="181"/>
      <c r="M136" s="182" t="s">
        <v>1</v>
      </c>
      <c r="N136" s="183" t="s">
        <v>38</v>
      </c>
      <c r="P136" s="142">
        <f t="shared" si="1"/>
        <v>0</v>
      </c>
      <c r="Q136" s="142">
        <v>0</v>
      </c>
      <c r="R136" s="142">
        <f t="shared" si="2"/>
        <v>0</v>
      </c>
      <c r="S136" s="142">
        <v>0</v>
      </c>
      <c r="T136" s="143">
        <f t="shared" si="3"/>
        <v>0</v>
      </c>
      <c r="AR136" s="144" t="s">
        <v>379</v>
      </c>
      <c r="AT136" s="144" t="s">
        <v>423</v>
      </c>
      <c r="AU136" s="144" t="s">
        <v>128</v>
      </c>
      <c r="AY136" s="16" t="s">
        <v>127</v>
      </c>
      <c r="BE136" s="145">
        <f t="shared" si="4"/>
        <v>0</v>
      </c>
      <c r="BF136" s="145">
        <f t="shared" si="5"/>
        <v>0</v>
      </c>
      <c r="BG136" s="145">
        <f t="shared" si="6"/>
        <v>0</v>
      </c>
      <c r="BH136" s="145">
        <f t="shared" si="7"/>
        <v>0</v>
      </c>
      <c r="BI136" s="145">
        <f t="shared" si="8"/>
        <v>0</v>
      </c>
      <c r="BJ136" s="16" t="s">
        <v>81</v>
      </c>
      <c r="BK136" s="145">
        <f t="shared" si="9"/>
        <v>0</v>
      </c>
      <c r="BL136" s="16" t="s">
        <v>281</v>
      </c>
      <c r="BM136" s="144" t="s">
        <v>1094</v>
      </c>
    </row>
    <row r="137" spans="2:65" s="1" customFormat="1" ht="16.5" customHeight="1">
      <c r="B137" s="31"/>
      <c r="C137" s="132" t="s">
        <v>227</v>
      </c>
      <c r="D137" s="132" t="s">
        <v>130</v>
      </c>
      <c r="E137" s="133" t="s">
        <v>1095</v>
      </c>
      <c r="F137" s="134" t="s">
        <v>1096</v>
      </c>
      <c r="G137" s="135" t="s">
        <v>141</v>
      </c>
      <c r="H137" s="136">
        <v>50</v>
      </c>
      <c r="I137" s="137"/>
      <c r="J137" s="138">
        <f t="shared" si="0"/>
        <v>0</v>
      </c>
      <c r="K137" s="139"/>
      <c r="L137" s="31"/>
      <c r="M137" s="140" t="s">
        <v>1</v>
      </c>
      <c r="N137" s="141" t="s">
        <v>38</v>
      </c>
      <c r="P137" s="142">
        <f t="shared" si="1"/>
        <v>0</v>
      </c>
      <c r="Q137" s="142">
        <v>0</v>
      </c>
      <c r="R137" s="142">
        <f t="shared" si="2"/>
        <v>0</v>
      </c>
      <c r="S137" s="142">
        <v>0</v>
      </c>
      <c r="T137" s="143">
        <f t="shared" si="3"/>
        <v>0</v>
      </c>
      <c r="AR137" s="144" t="s">
        <v>281</v>
      </c>
      <c r="AT137" s="144" t="s">
        <v>130</v>
      </c>
      <c r="AU137" s="144" t="s">
        <v>128</v>
      </c>
      <c r="AY137" s="16" t="s">
        <v>127</v>
      </c>
      <c r="BE137" s="145">
        <f t="shared" si="4"/>
        <v>0</v>
      </c>
      <c r="BF137" s="145">
        <f t="shared" si="5"/>
        <v>0</v>
      </c>
      <c r="BG137" s="145">
        <f t="shared" si="6"/>
        <v>0</v>
      </c>
      <c r="BH137" s="145">
        <f t="shared" si="7"/>
        <v>0</v>
      </c>
      <c r="BI137" s="145">
        <f t="shared" si="8"/>
        <v>0</v>
      </c>
      <c r="BJ137" s="16" t="s">
        <v>81</v>
      </c>
      <c r="BK137" s="145">
        <f t="shared" si="9"/>
        <v>0</v>
      </c>
      <c r="BL137" s="16" t="s">
        <v>281</v>
      </c>
      <c r="BM137" s="144" t="s">
        <v>1097</v>
      </c>
    </row>
    <row r="138" spans="2:65" s="1" customFormat="1" ht="16.5" customHeight="1">
      <c r="B138" s="31"/>
      <c r="C138" s="173" t="s">
        <v>258</v>
      </c>
      <c r="D138" s="173" t="s">
        <v>423</v>
      </c>
      <c r="E138" s="174" t="s">
        <v>1098</v>
      </c>
      <c r="F138" s="175" t="s">
        <v>1099</v>
      </c>
      <c r="G138" s="176" t="s">
        <v>141</v>
      </c>
      <c r="H138" s="177">
        <v>15</v>
      </c>
      <c r="I138" s="178"/>
      <c r="J138" s="179">
        <f t="shared" si="0"/>
        <v>0</v>
      </c>
      <c r="K138" s="180"/>
      <c r="L138" s="181"/>
      <c r="M138" s="182" t="s">
        <v>1</v>
      </c>
      <c r="N138" s="183" t="s">
        <v>38</v>
      </c>
      <c r="P138" s="142">
        <f t="shared" si="1"/>
        <v>0</v>
      </c>
      <c r="Q138" s="142">
        <v>0</v>
      </c>
      <c r="R138" s="142">
        <f t="shared" si="2"/>
        <v>0</v>
      </c>
      <c r="S138" s="142">
        <v>0</v>
      </c>
      <c r="T138" s="143">
        <f t="shared" si="3"/>
        <v>0</v>
      </c>
      <c r="AR138" s="144" t="s">
        <v>379</v>
      </c>
      <c r="AT138" s="144" t="s">
        <v>423</v>
      </c>
      <c r="AU138" s="144" t="s">
        <v>128</v>
      </c>
      <c r="AY138" s="16" t="s">
        <v>127</v>
      </c>
      <c r="BE138" s="145">
        <f t="shared" si="4"/>
        <v>0</v>
      </c>
      <c r="BF138" s="145">
        <f t="shared" si="5"/>
        <v>0</v>
      </c>
      <c r="BG138" s="145">
        <f t="shared" si="6"/>
        <v>0</v>
      </c>
      <c r="BH138" s="145">
        <f t="shared" si="7"/>
        <v>0</v>
      </c>
      <c r="BI138" s="145">
        <f t="shared" si="8"/>
        <v>0</v>
      </c>
      <c r="BJ138" s="16" t="s">
        <v>81</v>
      </c>
      <c r="BK138" s="145">
        <f t="shared" si="9"/>
        <v>0</v>
      </c>
      <c r="BL138" s="16" t="s">
        <v>281</v>
      </c>
      <c r="BM138" s="144" t="s">
        <v>1100</v>
      </c>
    </row>
    <row r="139" spans="2:65" s="1" customFormat="1" ht="16.5" customHeight="1">
      <c r="B139" s="31"/>
      <c r="C139" s="173" t="s">
        <v>264</v>
      </c>
      <c r="D139" s="173" t="s">
        <v>423</v>
      </c>
      <c r="E139" s="174" t="s">
        <v>1101</v>
      </c>
      <c r="F139" s="175" t="s">
        <v>1102</v>
      </c>
      <c r="G139" s="176" t="s">
        <v>141</v>
      </c>
      <c r="H139" s="177">
        <v>15</v>
      </c>
      <c r="I139" s="178"/>
      <c r="J139" s="179">
        <f t="shared" si="0"/>
        <v>0</v>
      </c>
      <c r="K139" s="180"/>
      <c r="L139" s="181"/>
      <c r="M139" s="182" t="s">
        <v>1</v>
      </c>
      <c r="N139" s="183" t="s">
        <v>38</v>
      </c>
      <c r="P139" s="142">
        <f t="shared" si="1"/>
        <v>0</v>
      </c>
      <c r="Q139" s="142">
        <v>0</v>
      </c>
      <c r="R139" s="142">
        <f t="shared" si="2"/>
        <v>0</v>
      </c>
      <c r="S139" s="142">
        <v>0</v>
      </c>
      <c r="T139" s="143">
        <f t="shared" si="3"/>
        <v>0</v>
      </c>
      <c r="AR139" s="144" t="s">
        <v>379</v>
      </c>
      <c r="AT139" s="144" t="s">
        <v>423</v>
      </c>
      <c r="AU139" s="144" t="s">
        <v>128</v>
      </c>
      <c r="AY139" s="16" t="s">
        <v>127</v>
      </c>
      <c r="BE139" s="145">
        <f t="shared" si="4"/>
        <v>0</v>
      </c>
      <c r="BF139" s="145">
        <f t="shared" si="5"/>
        <v>0</v>
      </c>
      <c r="BG139" s="145">
        <f t="shared" si="6"/>
        <v>0</v>
      </c>
      <c r="BH139" s="145">
        <f t="shared" si="7"/>
        <v>0</v>
      </c>
      <c r="BI139" s="145">
        <f t="shared" si="8"/>
        <v>0</v>
      </c>
      <c r="BJ139" s="16" t="s">
        <v>81</v>
      </c>
      <c r="BK139" s="145">
        <f t="shared" si="9"/>
        <v>0</v>
      </c>
      <c r="BL139" s="16" t="s">
        <v>281</v>
      </c>
      <c r="BM139" s="144" t="s">
        <v>1103</v>
      </c>
    </row>
    <row r="140" spans="2:65" s="1" customFormat="1" ht="16.5" customHeight="1">
      <c r="B140" s="31"/>
      <c r="C140" s="173" t="s">
        <v>269</v>
      </c>
      <c r="D140" s="173" t="s">
        <v>423</v>
      </c>
      <c r="E140" s="174" t="s">
        <v>1104</v>
      </c>
      <c r="F140" s="175" t="s">
        <v>1105</v>
      </c>
      <c r="G140" s="176" t="s">
        <v>141</v>
      </c>
      <c r="H140" s="177">
        <v>10</v>
      </c>
      <c r="I140" s="178"/>
      <c r="J140" s="179">
        <f t="shared" si="0"/>
        <v>0</v>
      </c>
      <c r="K140" s="180"/>
      <c r="L140" s="181"/>
      <c r="M140" s="182" t="s">
        <v>1</v>
      </c>
      <c r="N140" s="183" t="s">
        <v>38</v>
      </c>
      <c r="P140" s="142">
        <f t="shared" si="1"/>
        <v>0</v>
      </c>
      <c r="Q140" s="142">
        <v>0</v>
      </c>
      <c r="R140" s="142">
        <f t="shared" si="2"/>
        <v>0</v>
      </c>
      <c r="S140" s="142">
        <v>0</v>
      </c>
      <c r="T140" s="143">
        <f t="shared" si="3"/>
        <v>0</v>
      </c>
      <c r="AR140" s="144" t="s">
        <v>379</v>
      </c>
      <c r="AT140" s="144" t="s">
        <v>423</v>
      </c>
      <c r="AU140" s="144" t="s">
        <v>128</v>
      </c>
      <c r="AY140" s="16" t="s">
        <v>127</v>
      </c>
      <c r="BE140" s="145">
        <f t="shared" si="4"/>
        <v>0</v>
      </c>
      <c r="BF140" s="145">
        <f t="shared" si="5"/>
        <v>0</v>
      </c>
      <c r="BG140" s="145">
        <f t="shared" si="6"/>
        <v>0</v>
      </c>
      <c r="BH140" s="145">
        <f t="shared" si="7"/>
        <v>0</v>
      </c>
      <c r="BI140" s="145">
        <f t="shared" si="8"/>
        <v>0</v>
      </c>
      <c r="BJ140" s="16" t="s">
        <v>81</v>
      </c>
      <c r="BK140" s="145">
        <f t="shared" si="9"/>
        <v>0</v>
      </c>
      <c r="BL140" s="16" t="s">
        <v>281</v>
      </c>
      <c r="BM140" s="144" t="s">
        <v>1106</v>
      </c>
    </row>
    <row r="141" spans="2:65" s="1" customFormat="1" ht="16.5" customHeight="1">
      <c r="B141" s="31"/>
      <c r="C141" s="173" t="s">
        <v>8</v>
      </c>
      <c r="D141" s="173" t="s">
        <v>423</v>
      </c>
      <c r="E141" s="174" t="s">
        <v>1107</v>
      </c>
      <c r="F141" s="175" t="s">
        <v>1108</v>
      </c>
      <c r="G141" s="176" t="s">
        <v>141</v>
      </c>
      <c r="H141" s="177">
        <v>10</v>
      </c>
      <c r="I141" s="178"/>
      <c r="J141" s="179">
        <f t="shared" si="0"/>
        <v>0</v>
      </c>
      <c r="K141" s="180"/>
      <c r="L141" s="181"/>
      <c r="M141" s="182" t="s">
        <v>1</v>
      </c>
      <c r="N141" s="183" t="s">
        <v>38</v>
      </c>
      <c r="P141" s="142">
        <f t="shared" si="1"/>
        <v>0</v>
      </c>
      <c r="Q141" s="142">
        <v>0</v>
      </c>
      <c r="R141" s="142">
        <f t="shared" si="2"/>
        <v>0</v>
      </c>
      <c r="S141" s="142">
        <v>0</v>
      </c>
      <c r="T141" s="143">
        <f t="shared" si="3"/>
        <v>0</v>
      </c>
      <c r="AR141" s="144" t="s">
        <v>379</v>
      </c>
      <c r="AT141" s="144" t="s">
        <v>423</v>
      </c>
      <c r="AU141" s="144" t="s">
        <v>128</v>
      </c>
      <c r="AY141" s="16" t="s">
        <v>127</v>
      </c>
      <c r="BE141" s="145">
        <f t="shared" si="4"/>
        <v>0</v>
      </c>
      <c r="BF141" s="145">
        <f t="shared" si="5"/>
        <v>0</v>
      </c>
      <c r="BG141" s="145">
        <f t="shared" si="6"/>
        <v>0</v>
      </c>
      <c r="BH141" s="145">
        <f t="shared" si="7"/>
        <v>0</v>
      </c>
      <c r="BI141" s="145">
        <f t="shared" si="8"/>
        <v>0</v>
      </c>
      <c r="BJ141" s="16" t="s">
        <v>81</v>
      </c>
      <c r="BK141" s="145">
        <f t="shared" si="9"/>
        <v>0</v>
      </c>
      <c r="BL141" s="16" t="s">
        <v>281</v>
      </c>
      <c r="BM141" s="144" t="s">
        <v>1109</v>
      </c>
    </row>
    <row r="142" spans="2:65" s="1" customFormat="1" ht="24.15" customHeight="1">
      <c r="B142" s="31"/>
      <c r="C142" s="132" t="s">
        <v>281</v>
      </c>
      <c r="D142" s="132" t="s">
        <v>130</v>
      </c>
      <c r="E142" s="133" t="s">
        <v>1110</v>
      </c>
      <c r="F142" s="134" t="s">
        <v>1111</v>
      </c>
      <c r="G142" s="135" t="s">
        <v>141</v>
      </c>
      <c r="H142" s="136">
        <v>2</v>
      </c>
      <c r="I142" s="137"/>
      <c r="J142" s="138">
        <f t="shared" si="0"/>
        <v>0</v>
      </c>
      <c r="K142" s="139"/>
      <c r="L142" s="31"/>
      <c r="M142" s="140" t="s">
        <v>1</v>
      </c>
      <c r="N142" s="141" t="s">
        <v>38</v>
      </c>
      <c r="P142" s="142">
        <f t="shared" si="1"/>
        <v>0</v>
      </c>
      <c r="Q142" s="142">
        <v>0</v>
      </c>
      <c r="R142" s="142">
        <f t="shared" si="2"/>
        <v>0</v>
      </c>
      <c r="S142" s="142">
        <v>0</v>
      </c>
      <c r="T142" s="143">
        <f t="shared" si="3"/>
        <v>0</v>
      </c>
      <c r="AR142" s="144" t="s">
        <v>281</v>
      </c>
      <c r="AT142" s="144" t="s">
        <v>130</v>
      </c>
      <c r="AU142" s="144" t="s">
        <v>128</v>
      </c>
      <c r="AY142" s="16" t="s">
        <v>127</v>
      </c>
      <c r="BE142" s="145">
        <f t="shared" si="4"/>
        <v>0</v>
      </c>
      <c r="BF142" s="145">
        <f t="shared" si="5"/>
        <v>0</v>
      </c>
      <c r="BG142" s="145">
        <f t="shared" si="6"/>
        <v>0</v>
      </c>
      <c r="BH142" s="145">
        <f t="shared" si="7"/>
        <v>0</v>
      </c>
      <c r="BI142" s="145">
        <f t="shared" si="8"/>
        <v>0</v>
      </c>
      <c r="BJ142" s="16" t="s">
        <v>81</v>
      </c>
      <c r="BK142" s="145">
        <f t="shared" si="9"/>
        <v>0</v>
      </c>
      <c r="BL142" s="16" t="s">
        <v>281</v>
      </c>
      <c r="BM142" s="144" t="s">
        <v>1112</v>
      </c>
    </row>
    <row r="143" spans="2:65" s="1" customFormat="1" ht="21.75" customHeight="1">
      <c r="B143" s="31"/>
      <c r="C143" s="132" t="s">
        <v>285</v>
      </c>
      <c r="D143" s="132" t="s">
        <v>130</v>
      </c>
      <c r="E143" s="133" t="s">
        <v>1113</v>
      </c>
      <c r="F143" s="134" t="s">
        <v>1114</v>
      </c>
      <c r="G143" s="135" t="s">
        <v>223</v>
      </c>
      <c r="H143" s="136">
        <v>1600</v>
      </c>
      <c r="I143" s="137"/>
      <c r="J143" s="138">
        <f t="shared" si="0"/>
        <v>0</v>
      </c>
      <c r="K143" s="139"/>
      <c r="L143" s="31"/>
      <c r="M143" s="140" t="s">
        <v>1</v>
      </c>
      <c r="N143" s="141" t="s">
        <v>38</v>
      </c>
      <c r="P143" s="142">
        <f t="shared" si="1"/>
        <v>0</v>
      </c>
      <c r="Q143" s="142">
        <v>0</v>
      </c>
      <c r="R143" s="142">
        <f t="shared" si="2"/>
        <v>0</v>
      </c>
      <c r="S143" s="142">
        <v>0</v>
      </c>
      <c r="T143" s="143">
        <f t="shared" si="3"/>
        <v>0</v>
      </c>
      <c r="AR143" s="144" t="s">
        <v>281</v>
      </c>
      <c r="AT143" s="144" t="s">
        <v>130</v>
      </c>
      <c r="AU143" s="144" t="s">
        <v>128</v>
      </c>
      <c r="AY143" s="16" t="s">
        <v>127</v>
      </c>
      <c r="BE143" s="145">
        <f t="shared" si="4"/>
        <v>0</v>
      </c>
      <c r="BF143" s="145">
        <f t="shared" si="5"/>
        <v>0</v>
      </c>
      <c r="BG143" s="145">
        <f t="shared" si="6"/>
        <v>0</v>
      </c>
      <c r="BH143" s="145">
        <f t="shared" si="7"/>
        <v>0</v>
      </c>
      <c r="BI143" s="145">
        <f t="shared" si="8"/>
        <v>0</v>
      </c>
      <c r="BJ143" s="16" t="s">
        <v>81</v>
      </c>
      <c r="BK143" s="145">
        <f t="shared" si="9"/>
        <v>0</v>
      </c>
      <c r="BL143" s="16" t="s">
        <v>281</v>
      </c>
      <c r="BM143" s="144" t="s">
        <v>1115</v>
      </c>
    </row>
    <row r="144" spans="2:65" s="1" customFormat="1" ht="24.15" customHeight="1">
      <c r="B144" s="31"/>
      <c r="C144" s="173" t="s">
        <v>289</v>
      </c>
      <c r="D144" s="173" t="s">
        <v>423</v>
      </c>
      <c r="E144" s="174" t="s">
        <v>1116</v>
      </c>
      <c r="F144" s="175" t="s">
        <v>1117</v>
      </c>
      <c r="G144" s="176" t="s">
        <v>223</v>
      </c>
      <c r="H144" s="177">
        <v>1600</v>
      </c>
      <c r="I144" s="178"/>
      <c r="J144" s="179">
        <f t="shared" si="0"/>
        <v>0</v>
      </c>
      <c r="K144" s="180"/>
      <c r="L144" s="181"/>
      <c r="M144" s="182" t="s">
        <v>1</v>
      </c>
      <c r="N144" s="183" t="s">
        <v>38</v>
      </c>
      <c r="P144" s="142">
        <f t="shared" si="1"/>
        <v>0</v>
      </c>
      <c r="Q144" s="142">
        <v>0</v>
      </c>
      <c r="R144" s="142">
        <f t="shared" si="2"/>
        <v>0</v>
      </c>
      <c r="S144" s="142">
        <v>0</v>
      </c>
      <c r="T144" s="143">
        <f t="shared" si="3"/>
        <v>0</v>
      </c>
      <c r="AR144" s="144" t="s">
        <v>379</v>
      </c>
      <c r="AT144" s="144" t="s">
        <v>423</v>
      </c>
      <c r="AU144" s="144" t="s">
        <v>128</v>
      </c>
      <c r="AY144" s="16" t="s">
        <v>127</v>
      </c>
      <c r="BE144" s="145">
        <f t="shared" si="4"/>
        <v>0</v>
      </c>
      <c r="BF144" s="145">
        <f t="shared" si="5"/>
        <v>0</v>
      </c>
      <c r="BG144" s="145">
        <f t="shared" si="6"/>
        <v>0</v>
      </c>
      <c r="BH144" s="145">
        <f t="shared" si="7"/>
        <v>0</v>
      </c>
      <c r="BI144" s="145">
        <f t="shared" si="8"/>
        <v>0</v>
      </c>
      <c r="BJ144" s="16" t="s">
        <v>81</v>
      </c>
      <c r="BK144" s="145">
        <f t="shared" si="9"/>
        <v>0</v>
      </c>
      <c r="BL144" s="16" t="s">
        <v>281</v>
      </c>
      <c r="BM144" s="144" t="s">
        <v>1118</v>
      </c>
    </row>
    <row r="145" spans="2:65" s="1" customFormat="1" ht="16.5" customHeight="1">
      <c r="B145" s="31"/>
      <c r="C145" s="132" t="s">
        <v>295</v>
      </c>
      <c r="D145" s="132" t="s">
        <v>130</v>
      </c>
      <c r="E145" s="133" t="s">
        <v>1119</v>
      </c>
      <c r="F145" s="134" t="s">
        <v>1120</v>
      </c>
      <c r="G145" s="135" t="s">
        <v>141</v>
      </c>
      <c r="H145" s="136">
        <v>19</v>
      </c>
      <c r="I145" s="137"/>
      <c r="J145" s="138">
        <f t="shared" si="0"/>
        <v>0</v>
      </c>
      <c r="K145" s="139"/>
      <c r="L145" s="31"/>
      <c r="M145" s="140" t="s">
        <v>1</v>
      </c>
      <c r="N145" s="141" t="s">
        <v>38</v>
      </c>
      <c r="P145" s="142">
        <f t="shared" si="1"/>
        <v>0</v>
      </c>
      <c r="Q145" s="142">
        <v>0</v>
      </c>
      <c r="R145" s="142">
        <f t="shared" si="2"/>
        <v>0</v>
      </c>
      <c r="S145" s="142">
        <v>0</v>
      </c>
      <c r="T145" s="143">
        <f t="shared" si="3"/>
        <v>0</v>
      </c>
      <c r="AR145" s="144" t="s">
        <v>281</v>
      </c>
      <c r="AT145" s="144" t="s">
        <v>130</v>
      </c>
      <c r="AU145" s="144" t="s">
        <v>128</v>
      </c>
      <c r="AY145" s="16" t="s">
        <v>127</v>
      </c>
      <c r="BE145" s="145">
        <f t="shared" si="4"/>
        <v>0</v>
      </c>
      <c r="BF145" s="145">
        <f t="shared" si="5"/>
        <v>0</v>
      </c>
      <c r="BG145" s="145">
        <f t="shared" si="6"/>
        <v>0</v>
      </c>
      <c r="BH145" s="145">
        <f t="shared" si="7"/>
        <v>0</v>
      </c>
      <c r="BI145" s="145">
        <f t="shared" si="8"/>
        <v>0</v>
      </c>
      <c r="BJ145" s="16" t="s">
        <v>81</v>
      </c>
      <c r="BK145" s="145">
        <f t="shared" si="9"/>
        <v>0</v>
      </c>
      <c r="BL145" s="16" t="s">
        <v>281</v>
      </c>
      <c r="BM145" s="144" t="s">
        <v>1121</v>
      </c>
    </row>
    <row r="146" spans="2:65" s="1" customFormat="1" ht="24.15" customHeight="1">
      <c r="B146" s="31"/>
      <c r="C146" s="173" t="s">
        <v>301</v>
      </c>
      <c r="D146" s="173" t="s">
        <v>423</v>
      </c>
      <c r="E146" s="174" t="s">
        <v>477</v>
      </c>
      <c r="F146" s="175" t="s">
        <v>1122</v>
      </c>
      <c r="G146" s="176" t="s">
        <v>141</v>
      </c>
      <c r="H146" s="177">
        <v>8</v>
      </c>
      <c r="I146" s="178"/>
      <c r="J146" s="179">
        <f t="shared" si="0"/>
        <v>0</v>
      </c>
      <c r="K146" s="180"/>
      <c r="L146" s="181"/>
      <c r="M146" s="182" t="s">
        <v>1</v>
      </c>
      <c r="N146" s="183" t="s">
        <v>38</v>
      </c>
      <c r="P146" s="142">
        <f t="shared" si="1"/>
        <v>0</v>
      </c>
      <c r="Q146" s="142">
        <v>0</v>
      </c>
      <c r="R146" s="142">
        <f t="shared" si="2"/>
        <v>0</v>
      </c>
      <c r="S146" s="142">
        <v>0</v>
      </c>
      <c r="T146" s="143">
        <f t="shared" si="3"/>
        <v>0</v>
      </c>
      <c r="AR146" s="144" t="s">
        <v>379</v>
      </c>
      <c r="AT146" s="144" t="s">
        <v>423</v>
      </c>
      <c r="AU146" s="144" t="s">
        <v>128</v>
      </c>
      <c r="AY146" s="16" t="s">
        <v>127</v>
      </c>
      <c r="BE146" s="145">
        <f t="shared" si="4"/>
        <v>0</v>
      </c>
      <c r="BF146" s="145">
        <f t="shared" si="5"/>
        <v>0</v>
      </c>
      <c r="BG146" s="145">
        <f t="shared" si="6"/>
        <v>0</v>
      </c>
      <c r="BH146" s="145">
        <f t="shared" si="7"/>
        <v>0</v>
      </c>
      <c r="BI146" s="145">
        <f t="shared" si="8"/>
        <v>0</v>
      </c>
      <c r="BJ146" s="16" t="s">
        <v>81</v>
      </c>
      <c r="BK146" s="145">
        <f t="shared" si="9"/>
        <v>0</v>
      </c>
      <c r="BL146" s="16" t="s">
        <v>281</v>
      </c>
      <c r="BM146" s="144" t="s">
        <v>1123</v>
      </c>
    </row>
    <row r="147" spans="2:65" s="1" customFormat="1" ht="24.15" customHeight="1">
      <c r="B147" s="31"/>
      <c r="C147" s="173" t="s">
        <v>7</v>
      </c>
      <c r="D147" s="173" t="s">
        <v>423</v>
      </c>
      <c r="E147" s="174" t="s">
        <v>480</v>
      </c>
      <c r="F147" s="175" t="s">
        <v>1124</v>
      </c>
      <c r="G147" s="176" t="s">
        <v>141</v>
      </c>
      <c r="H147" s="177">
        <v>9</v>
      </c>
      <c r="I147" s="178"/>
      <c r="J147" s="179">
        <f t="shared" si="0"/>
        <v>0</v>
      </c>
      <c r="K147" s="180"/>
      <c r="L147" s="181"/>
      <c r="M147" s="182" t="s">
        <v>1</v>
      </c>
      <c r="N147" s="183" t="s">
        <v>38</v>
      </c>
      <c r="P147" s="142">
        <f t="shared" si="1"/>
        <v>0</v>
      </c>
      <c r="Q147" s="142">
        <v>0</v>
      </c>
      <c r="R147" s="142">
        <f t="shared" si="2"/>
        <v>0</v>
      </c>
      <c r="S147" s="142">
        <v>0</v>
      </c>
      <c r="T147" s="143">
        <f t="shared" si="3"/>
        <v>0</v>
      </c>
      <c r="AR147" s="144" t="s">
        <v>379</v>
      </c>
      <c r="AT147" s="144" t="s">
        <v>423</v>
      </c>
      <c r="AU147" s="144" t="s">
        <v>128</v>
      </c>
      <c r="AY147" s="16" t="s">
        <v>127</v>
      </c>
      <c r="BE147" s="145">
        <f t="shared" si="4"/>
        <v>0</v>
      </c>
      <c r="BF147" s="145">
        <f t="shared" si="5"/>
        <v>0</v>
      </c>
      <c r="BG147" s="145">
        <f t="shared" si="6"/>
        <v>0</v>
      </c>
      <c r="BH147" s="145">
        <f t="shared" si="7"/>
        <v>0</v>
      </c>
      <c r="BI147" s="145">
        <f t="shared" si="8"/>
        <v>0</v>
      </c>
      <c r="BJ147" s="16" t="s">
        <v>81</v>
      </c>
      <c r="BK147" s="145">
        <f t="shared" si="9"/>
        <v>0</v>
      </c>
      <c r="BL147" s="16" t="s">
        <v>281</v>
      </c>
      <c r="BM147" s="144" t="s">
        <v>1125</v>
      </c>
    </row>
    <row r="148" spans="2:65" s="1" customFormat="1" ht="24.15" customHeight="1">
      <c r="B148" s="31"/>
      <c r="C148" s="173" t="s">
        <v>313</v>
      </c>
      <c r="D148" s="173" t="s">
        <v>423</v>
      </c>
      <c r="E148" s="174" t="s">
        <v>483</v>
      </c>
      <c r="F148" s="175" t="s">
        <v>1126</v>
      </c>
      <c r="G148" s="176" t="s">
        <v>141</v>
      </c>
      <c r="H148" s="177">
        <v>2</v>
      </c>
      <c r="I148" s="178"/>
      <c r="J148" s="179">
        <f t="shared" si="0"/>
        <v>0</v>
      </c>
      <c r="K148" s="180"/>
      <c r="L148" s="181"/>
      <c r="M148" s="182" t="s">
        <v>1</v>
      </c>
      <c r="N148" s="183" t="s">
        <v>38</v>
      </c>
      <c r="P148" s="142">
        <f t="shared" si="1"/>
        <v>0</v>
      </c>
      <c r="Q148" s="142">
        <v>0</v>
      </c>
      <c r="R148" s="142">
        <f t="shared" si="2"/>
        <v>0</v>
      </c>
      <c r="S148" s="142">
        <v>0</v>
      </c>
      <c r="T148" s="143">
        <f t="shared" si="3"/>
        <v>0</v>
      </c>
      <c r="AR148" s="144" t="s">
        <v>379</v>
      </c>
      <c r="AT148" s="144" t="s">
        <v>423</v>
      </c>
      <c r="AU148" s="144" t="s">
        <v>128</v>
      </c>
      <c r="AY148" s="16" t="s">
        <v>127</v>
      </c>
      <c r="BE148" s="145">
        <f t="shared" si="4"/>
        <v>0</v>
      </c>
      <c r="BF148" s="145">
        <f t="shared" si="5"/>
        <v>0</v>
      </c>
      <c r="BG148" s="145">
        <f t="shared" si="6"/>
        <v>0</v>
      </c>
      <c r="BH148" s="145">
        <f t="shared" si="7"/>
        <v>0</v>
      </c>
      <c r="BI148" s="145">
        <f t="shared" si="8"/>
        <v>0</v>
      </c>
      <c r="BJ148" s="16" t="s">
        <v>81</v>
      </c>
      <c r="BK148" s="145">
        <f t="shared" si="9"/>
        <v>0</v>
      </c>
      <c r="BL148" s="16" t="s">
        <v>281</v>
      </c>
      <c r="BM148" s="144" t="s">
        <v>1127</v>
      </c>
    </row>
    <row r="149" spans="2:65" s="1" customFormat="1" ht="24.15" customHeight="1">
      <c r="B149" s="31"/>
      <c r="C149" s="132" t="s">
        <v>317</v>
      </c>
      <c r="D149" s="132" t="s">
        <v>130</v>
      </c>
      <c r="E149" s="133" t="s">
        <v>1128</v>
      </c>
      <c r="F149" s="134" t="s">
        <v>1129</v>
      </c>
      <c r="G149" s="135" t="s">
        <v>141</v>
      </c>
      <c r="H149" s="136">
        <v>8</v>
      </c>
      <c r="I149" s="137"/>
      <c r="J149" s="138">
        <f t="shared" si="0"/>
        <v>0</v>
      </c>
      <c r="K149" s="139"/>
      <c r="L149" s="31"/>
      <c r="M149" s="140" t="s">
        <v>1</v>
      </c>
      <c r="N149" s="141" t="s">
        <v>38</v>
      </c>
      <c r="P149" s="142">
        <f t="shared" si="1"/>
        <v>0</v>
      </c>
      <c r="Q149" s="142">
        <v>0</v>
      </c>
      <c r="R149" s="142">
        <f t="shared" si="2"/>
        <v>0</v>
      </c>
      <c r="S149" s="142">
        <v>0</v>
      </c>
      <c r="T149" s="143">
        <f t="shared" si="3"/>
        <v>0</v>
      </c>
      <c r="AR149" s="144" t="s">
        <v>281</v>
      </c>
      <c r="AT149" s="144" t="s">
        <v>130</v>
      </c>
      <c r="AU149" s="144" t="s">
        <v>128</v>
      </c>
      <c r="AY149" s="16" t="s">
        <v>127</v>
      </c>
      <c r="BE149" s="145">
        <f t="shared" si="4"/>
        <v>0</v>
      </c>
      <c r="BF149" s="145">
        <f t="shared" si="5"/>
        <v>0</v>
      </c>
      <c r="BG149" s="145">
        <f t="shared" si="6"/>
        <v>0</v>
      </c>
      <c r="BH149" s="145">
        <f t="shared" si="7"/>
        <v>0</v>
      </c>
      <c r="BI149" s="145">
        <f t="shared" si="8"/>
        <v>0</v>
      </c>
      <c r="BJ149" s="16" t="s">
        <v>81</v>
      </c>
      <c r="BK149" s="145">
        <f t="shared" si="9"/>
        <v>0</v>
      </c>
      <c r="BL149" s="16" t="s">
        <v>281</v>
      </c>
      <c r="BM149" s="144" t="s">
        <v>1130</v>
      </c>
    </row>
    <row r="150" spans="2:65" s="1" customFormat="1" ht="24.15" customHeight="1">
      <c r="B150" s="31"/>
      <c r="C150" s="173" t="s">
        <v>323</v>
      </c>
      <c r="D150" s="173" t="s">
        <v>423</v>
      </c>
      <c r="E150" s="174" t="s">
        <v>501</v>
      </c>
      <c r="F150" s="175" t="s">
        <v>1131</v>
      </c>
      <c r="G150" s="176" t="s">
        <v>141</v>
      </c>
      <c r="H150" s="177">
        <v>4</v>
      </c>
      <c r="I150" s="178"/>
      <c r="J150" s="179">
        <f t="shared" si="0"/>
        <v>0</v>
      </c>
      <c r="K150" s="180"/>
      <c r="L150" s="181"/>
      <c r="M150" s="182" t="s">
        <v>1</v>
      </c>
      <c r="N150" s="183" t="s">
        <v>38</v>
      </c>
      <c r="P150" s="142">
        <f t="shared" si="1"/>
        <v>0</v>
      </c>
      <c r="Q150" s="142">
        <v>0</v>
      </c>
      <c r="R150" s="142">
        <f t="shared" si="2"/>
        <v>0</v>
      </c>
      <c r="S150" s="142">
        <v>0</v>
      </c>
      <c r="T150" s="143">
        <f t="shared" si="3"/>
        <v>0</v>
      </c>
      <c r="AR150" s="144" t="s">
        <v>379</v>
      </c>
      <c r="AT150" s="144" t="s">
        <v>423</v>
      </c>
      <c r="AU150" s="144" t="s">
        <v>128</v>
      </c>
      <c r="AY150" s="16" t="s">
        <v>127</v>
      </c>
      <c r="BE150" s="145">
        <f t="shared" si="4"/>
        <v>0</v>
      </c>
      <c r="BF150" s="145">
        <f t="shared" si="5"/>
        <v>0</v>
      </c>
      <c r="BG150" s="145">
        <f t="shared" si="6"/>
        <v>0</v>
      </c>
      <c r="BH150" s="145">
        <f t="shared" si="7"/>
        <v>0</v>
      </c>
      <c r="BI150" s="145">
        <f t="shared" si="8"/>
        <v>0</v>
      </c>
      <c r="BJ150" s="16" t="s">
        <v>81</v>
      </c>
      <c r="BK150" s="145">
        <f t="shared" si="9"/>
        <v>0</v>
      </c>
      <c r="BL150" s="16" t="s">
        <v>281</v>
      </c>
      <c r="BM150" s="144" t="s">
        <v>1132</v>
      </c>
    </row>
    <row r="151" spans="2:65" s="1" customFormat="1" ht="24.15" customHeight="1">
      <c r="B151" s="31"/>
      <c r="C151" s="173" t="s">
        <v>327</v>
      </c>
      <c r="D151" s="173" t="s">
        <v>423</v>
      </c>
      <c r="E151" s="174" t="s">
        <v>486</v>
      </c>
      <c r="F151" s="175" t="s">
        <v>1133</v>
      </c>
      <c r="G151" s="176" t="s">
        <v>141</v>
      </c>
      <c r="H151" s="177">
        <v>4</v>
      </c>
      <c r="I151" s="178"/>
      <c r="J151" s="179">
        <f t="shared" si="0"/>
        <v>0</v>
      </c>
      <c r="K151" s="180"/>
      <c r="L151" s="181"/>
      <c r="M151" s="182" t="s">
        <v>1</v>
      </c>
      <c r="N151" s="183" t="s">
        <v>38</v>
      </c>
      <c r="P151" s="142">
        <f t="shared" si="1"/>
        <v>0</v>
      </c>
      <c r="Q151" s="142">
        <v>0</v>
      </c>
      <c r="R151" s="142">
        <f t="shared" si="2"/>
        <v>0</v>
      </c>
      <c r="S151" s="142">
        <v>0</v>
      </c>
      <c r="T151" s="143">
        <f t="shared" si="3"/>
        <v>0</v>
      </c>
      <c r="AR151" s="144" t="s">
        <v>379</v>
      </c>
      <c r="AT151" s="144" t="s">
        <v>423</v>
      </c>
      <c r="AU151" s="144" t="s">
        <v>128</v>
      </c>
      <c r="AY151" s="16" t="s">
        <v>127</v>
      </c>
      <c r="BE151" s="145">
        <f t="shared" si="4"/>
        <v>0</v>
      </c>
      <c r="BF151" s="145">
        <f t="shared" si="5"/>
        <v>0</v>
      </c>
      <c r="BG151" s="145">
        <f t="shared" si="6"/>
        <v>0</v>
      </c>
      <c r="BH151" s="145">
        <f t="shared" si="7"/>
        <v>0</v>
      </c>
      <c r="BI151" s="145">
        <f t="shared" si="8"/>
        <v>0</v>
      </c>
      <c r="BJ151" s="16" t="s">
        <v>81</v>
      </c>
      <c r="BK151" s="145">
        <f t="shared" si="9"/>
        <v>0</v>
      </c>
      <c r="BL151" s="16" t="s">
        <v>281</v>
      </c>
      <c r="BM151" s="144" t="s">
        <v>1134</v>
      </c>
    </row>
    <row r="152" spans="2:65" s="1" customFormat="1" ht="16.5" customHeight="1">
      <c r="B152" s="31"/>
      <c r="C152" s="132" t="s">
        <v>332</v>
      </c>
      <c r="D152" s="132" t="s">
        <v>130</v>
      </c>
      <c r="E152" s="133" t="s">
        <v>1135</v>
      </c>
      <c r="F152" s="134" t="s">
        <v>1136</v>
      </c>
      <c r="G152" s="135" t="s">
        <v>141</v>
      </c>
      <c r="H152" s="136">
        <v>120</v>
      </c>
      <c r="I152" s="137"/>
      <c r="J152" s="138">
        <f t="shared" si="0"/>
        <v>0</v>
      </c>
      <c r="K152" s="139"/>
      <c r="L152" s="31"/>
      <c r="M152" s="140" t="s">
        <v>1</v>
      </c>
      <c r="N152" s="141" t="s">
        <v>38</v>
      </c>
      <c r="P152" s="142">
        <f t="shared" si="1"/>
        <v>0</v>
      </c>
      <c r="Q152" s="142">
        <v>0</v>
      </c>
      <c r="R152" s="142">
        <f t="shared" si="2"/>
        <v>0</v>
      </c>
      <c r="S152" s="142">
        <v>0</v>
      </c>
      <c r="T152" s="143">
        <f t="shared" si="3"/>
        <v>0</v>
      </c>
      <c r="AR152" s="144" t="s">
        <v>281</v>
      </c>
      <c r="AT152" s="144" t="s">
        <v>130</v>
      </c>
      <c r="AU152" s="144" t="s">
        <v>128</v>
      </c>
      <c r="AY152" s="16" t="s">
        <v>127</v>
      </c>
      <c r="BE152" s="145">
        <f t="shared" si="4"/>
        <v>0</v>
      </c>
      <c r="BF152" s="145">
        <f t="shared" si="5"/>
        <v>0</v>
      </c>
      <c r="BG152" s="145">
        <f t="shared" si="6"/>
        <v>0</v>
      </c>
      <c r="BH152" s="145">
        <f t="shared" si="7"/>
        <v>0</v>
      </c>
      <c r="BI152" s="145">
        <f t="shared" si="8"/>
        <v>0</v>
      </c>
      <c r="BJ152" s="16" t="s">
        <v>81</v>
      </c>
      <c r="BK152" s="145">
        <f t="shared" si="9"/>
        <v>0</v>
      </c>
      <c r="BL152" s="16" t="s">
        <v>281</v>
      </c>
      <c r="BM152" s="144" t="s">
        <v>1137</v>
      </c>
    </row>
    <row r="153" spans="2:65" s="1" customFormat="1" ht="21.75" customHeight="1">
      <c r="B153" s="31"/>
      <c r="C153" s="173" t="s">
        <v>335</v>
      </c>
      <c r="D153" s="173" t="s">
        <v>423</v>
      </c>
      <c r="E153" s="174" t="s">
        <v>474</v>
      </c>
      <c r="F153" s="175" t="s">
        <v>1138</v>
      </c>
      <c r="G153" s="176" t="s">
        <v>141</v>
      </c>
      <c r="H153" s="177">
        <v>110</v>
      </c>
      <c r="I153" s="178"/>
      <c r="J153" s="179">
        <f t="shared" si="0"/>
        <v>0</v>
      </c>
      <c r="K153" s="180"/>
      <c r="L153" s="181"/>
      <c r="M153" s="182" t="s">
        <v>1</v>
      </c>
      <c r="N153" s="183" t="s">
        <v>38</v>
      </c>
      <c r="P153" s="142">
        <f t="shared" si="1"/>
        <v>0</v>
      </c>
      <c r="Q153" s="142">
        <v>0</v>
      </c>
      <c r="R153" s="142">
        <f t="shared" si="2"/>
        <v>0</v>
      </c>
      <c r="S153" s="142">
        <v>0</v>
      </c>
      <c r="T153" s="143">
        <f t="shared" si="3"/>
        <v>0</v>
      </c>
      <c r="AR153" s="144" t="s">
        <v>379</v>
      </c>
      <c r="AT153" s="144" t="s">
        <v>423</v>
      </c>
      <c r="AU153" s="144" t="s">
        <v>128</v>
      </c>
      <c r="AY153" s="16" t="s">
        <v>127</v>
      </c>
      <c r="BE153" s="145">
        <f t="shared" si="4"/>
        <v>0</v>
      </c>
      <c r="BF153" s="145">
        <f t="shared" si="5"/>
        <v>0</v>
      </c>
      <c r="BG153" s="145">
        <f t="shared" si="6"/>
        <v>0</v>
      </c>
      <c r="BH153" s="145">
        <f t="shared" si="7"/>
        <v>0</v>
      </c>
      <c r="BI153" s="145">
        <f t="shared" si="8"/>
        <v>0</v>
      </c>
      <c r="BJ153" s="16" t="s">
        <v>81</v>
      </c>
      <c r="BK153" s="145">
        <f t="shared" si="9"/>
        <v>0</v>
      </c>
      <c r="BL153" s="16" t="s">
        <v>281</v>
      </c>
      <c r="BM153" s="144" t="s">
        <v>1139</v>
      </c>
    </row>
    <row r="154" spans="2:65" s="1" customFormat="1" ht="16.5" customHeight="1">
      <c r="B154" s="31"/>
      <c r="C154" s="173" t="s">
        <v>338</v>
      </c>
      <c r="D154" s="173" t="s">
        <v>423</v>
      </c>
      <c r="E154" s="174" t="s">
        <v>1140</v>
      </c>
      <c r="F154" s="175" t="s">
        <v>1141</v>
      </c>
      <c r="G154" s="176" t="s">
        <v>141</v>
      </c>
      <c r="H154" s="177">
        <v>10</v>
      </c>
      <c r="I154" s="178"/>
      <c r="J154" s="179">
        <f t="shared" si="0"/>
        <v>0</v>
      </c>
      <c r="K154" s="180"/>
      <c r="L154" s="181"/>
      <c r="M154" s="182" t="s">
        <v>1</v>
      </c>
      <c r="N154" s="183" t="s">
        <v>38</v>
      </c>
      <c r="P154" s="142">
        <f t="shared" si="1"/>
        <v>0</v>
      </c>
      <c r="Q154" s="142">
        <v>0</v>
      </c>
      <c r="R154" s="142">
        <f t="shared" si="2"/>
        <v>0</v>
      </c>
      <c r="S154" s="142">
        <v>0</v>
      </c>
      <c r="T154" s="143">
        <f t="shared" si="3"/>
        <v>0</v>
      </c>
      <c r="AR154" s="144" t="s">
        <v>379</v>
      </c>
      <c r="AT154" s="144" t="s">
        <v>423</v>
      </c>
      <c r="AU154" s="144" t="s">
        <v>128</v>
      </c>
      <c r="AY154" s="16" t="s">
        <v>127</v>
      </c>
      <c r="BE154" s="145">
        <f t="shared" si="4"/>
        <v>0</v>
      </c>
      <c r="BF154" s="145">
        <f t="shared" si="5"/>
        <v>0</v>
      </c>
      <c r="BG154" s="145">
        <f t="shared" si="6"/>
        <v>0</v>
      </c>
      <c r="BH154" s="145">
        <f t="shared" si="7"/>
        <v>0</v>
      </c>
      <c r="BI154" s="145">
        <f t="shared" si="8"/>
        <v>0</v>
      </c>
      <c r="BJ154" s="16" t="s">
        <v>81</v>
      </c>
      <c r="BK154" s="145">
        <f t="shared" si="9"/>
        <v>0</v>
      </c>
      <c r="BL154" s="16" t="s">
        <v>281</v>
      </c>
      <c r="BM154" s="144" t="s">
        <v>1142</v>
      </c>
    </row>
    <row r="155" spans="2:65" s="1" customFormat="1" ht="24.15" customHeight="1">
      <c r="B155" s="31"/>
      <c r="C155" s="132" t="s">
        <v>343</v>
      </c>
      <c r="D155" s="132" t="s">
        <v>130</v>
      </c>
      <c r="E155" s="133" t="s">
        <v>818</v>
      </c>
      <c r="F155" s="134" t="s">
        <v>819</v>
      </c>
      <c r="G155" s="135" t="s">
        <v>141</v>
      </c>
      <c r="H155" s="136">
        <v>11</v>
      </c>
      <c r="I155" s="137"/>
      <c r="J155" s="138">
        <f t="shared" si="0"/>
        <v>0</v>
      </c>
      <c r="K155" s="139"/>
      <c r="L155" s="31"/>
      <c r="M155" s="140" t="s">
        <v>1</v>
      </c>
      <c r="N155" s="141" t="s">
        <v>38</v>
      </c>
      <c r="P155" s="142">
        <f t="shared" si="1"/>
        <v>0</v>
      </c>
      <c r="Q155" s="142">
        <v>0</v>
      </c>
      <c r="R155" s="142">
        <f t="shared" si="2"/>
        <v>0</v>
      </c>
      <c r="S155" s="142">
        <v>5.6999999999999998E-4</v>
      </c>
      <c r="T155" s="143">
        <f t="shared" si="3"/>
        <v>6.2699999999999995E-3</v>
      </c>
      <c r="AR155" s="144" t="s">
        <v>281</v>
      </c>
      <c r="AT155" s="144" t="s">
        <v>130</v>
      </c>
      <c r="AU155" s="144" t="s">
        <v>128</v>
      </c>
      <c r="AY155" s="16" t="s">
        <v>127</v>
      </c>
      <c r="BE155" s="145">
        <f t="shared" si="4"/>
        <v>0</v>
      </c>
      <c r="BF155" s="145">
        <f t="shared" si="5"/>
        <v>0</v>
      </c>
      <c r="BG155" s="145">
        <f t="shared" si="6"/>
        <v>0</v>
      </c>
      <c r="BH155" s="145">
        <f t="shared" si="7"/>
        <v>0</v>
      </c>
      <c r="BI155" s="145">
        <f t="shared" si="8"/>
        <v>0</v>
      </c>
      <c r="BJ155" s="16" t="s">
        <v>81</v>
      </c>
      <c r="BK155" s="145">
        <f t="shared" si="9"/>
        <v>0</v>
      </c>
      <c r="BL155" s="16" t="s">
        <v>281</v>
      </c>
      <c r="BM155" s="144" t="s">
        <v>1143</v>
      </c>
    </row>
    <row r="156" spans="2:65" s="1" customFormat="1" ht="21.75" customHeight="1">
      <c r="B156" s="31"/>
      <c r="C156" s="132" t="s">
        <v>370</v>
      </c>
      <c r="D156" s="132" t="s">
        <v>130</v>
      </c>
      <c r="E156" s="133" t="s">
        <v>822</v>
      </c>
      <c r="F156" s="134" t="s">
        <v>823</v>
      </c>
      <c r="G156" s="135" t="s">
        <v>141</v>
      </c>
      <c r="H156" s="136">
        <v>11</v>
      </c>
      <c r="I156" s="137"/>
      <c r="J156" s="138">
        <f t="shared" si="0"/>
        <v>0</v>
      </c>
      <c r="K156" s="139"/>
      <c r="L156" s="31"/>
      <c r="M156" s="140" t="s">
        <v>1</v>
      </c>
      <c r="N156" s="141" t="s">
        <v>38</v>
      </c>
      <c r="P156" s="142">
        <f t="shared" si="1"/>
        <v>0</v>
      </c>
      <c r="Q156" s="142">
        <v>0</v>
      </c>
      <c r="R156" s="142">
        <f t="shared" si="2"/>
        <v>0</v>
      </c>
      <c r="S156" s="142">
        <v>0</v>
      </c>
      <c r="T156" s="143">
        <f t="shared" si="3"/>
        <v>0</v>
      </c>
      <c r="AR156" s="144" t="s">
        <v>281</v>
      </c>
      <c r="AT156" s="144" t="s">
        <v>130</v>
      </c>
      <c r="AU156" s="144" t="s">
        <v>128</v>
      </c>
      <c r="AY156" s="16" t="s">
        <v>127</v>
      </c>
      <c r="BE156" s="145">
        <f t="shared" si="4"/>
        <v>0</v>
      </c>
      <c r="BF156" s="145">
        <f t="shared" si="5"/>
        <v>0</v>
      </c>
      <c r="BG156" s="145">
        <f t="shared" si="6"/>
        <v>0</v>
      </c>
      <c r="BH156" s="145">
        <f t="shared" si="7"/>
        <v>0</v>
      </c>
      <c r="BI156" s="145">
        <f t="shared" si="8"/>
        <v>0</v>
      </c>
      <c r="BJ156" s="16" t="s">
        <v>81</v>
      </c>
      <c r="BK156" s="145">
        <f t="shared" si="9"/>
        <v>0</v>
      </c>
      <c r="BL156" s="16" t="s">
        <v>281</v>
      </c>
      <c r="BM156" s="144" t="s">
        <v>1144</v>
      </c>
    </row>
    <row r="157" spans="2:65" s="1" customFormat="1" ht="24.15" customHeight="1">
      <c r="B157" s="31"/>
      <c r="C157" s="173" t="s">
        <v>374</v>
      </c>
      <c r="D157" s="173" t="s">
        <v>423</v>
      </c>
      <c r="E157" s="174" t="s">
        <v>1145</v>
      </c>
      <c r="F157" s="175" t="s">
        <v>827</v>
      </c>
      <c r="G157" s="176" t="s">
        <v>141</v>
      </c>
      <c r="H157" s="177">
        <v>11</v>
      </c>
      <c r="I157" s="178"/>
      <c r="J157" s="179">
        <f t="shared" si="0"/>
        <v>0</v>
      </c>
      <c r="K157" s="180"/>
      <c r="L157" s="181"/>
      <c r="M157" s="182" t="s">
        <v>1</v>
      </c>
      <c r="N157" s="183" t="s">
        <v>38</v>
      </c>
      <c r="P157" s="142">
        <f t="shared" si="1"/>
        <v>0</v>
      </c>
      <c r="Q157" s="142">
        <v>0</v>
      </c>
      <c r="R157" s="142">
        <f t="shared" si="2"/>
        <v>0</v>
      </c>
      <c r="S157" s="142">
        <v>0</v>
      </c>
      <c r="T157" s="143">
        <f t="shared" si="3"/>
        <v>0</v>
      </c>
      <c r="AR157" s="144" t="s">
        <v>379</v>
      </c>
      <c r="AT157" s="144" t="s">
        <v>423</v>
      </c>
      <c r="AU157" s="144" t="s">
        <v>128</v>
      </c>
      <c r="AY157" s="16" t="s">
        <v>127</v>
      </c>
      <c r="BE157" s="145">
        <f t="shared" si="4"/>
        <v>0</v>
      </c>
      <c r="BF157" s="145">
        <f t="shared" si="5"/>
        <v>0</v>
      </c>
      <c r="BG157" s="145">
        <f t="shared" si="6"/>
        <v>0</v>
      </c>
      <c r="BH157" s="145">
        <f t="shared" si="7"/>
        <v>0</v>
      </c>
      <c r="BI157" s="145">
        <f t="shared" si="8"/>
        <v>0</v>
      </c>
      <c r="BJ157" s="16" t="s">
        <v>81</v>
      </c>
      <c r="BK157" s="145">
        <f t="shared" si="9"/>
        <v>0</v>
      </c>
      <c r="BL157" s="16" t="s">
        <v>281</v>
      </c>
      <c r="BM157" s="144" t="s">
        <v>1146</v>
      </c>
    </row>
    <row r="158" spans="2:65" s="1" customFormat="1" ht="16.5" customHeight="1">
      <c r="B158" s="31"/>
      <c r="C158" s="132" t="s">
        <v>379</v>
      </c>
      <c r="D158" s="132" t="s">
        <v>130</v>
      </c>
      <c r="E158" s="133" t="s">
        <v>1147</v>
      </c>
      <c r="F158" s="134" t="s">
        <v>1148</v>
      </c>
      <c r="G158" s="135" t="s">
        <v>141</v>
      </c>
      <c r="H158" s="136">
        <v>27</v>
      </c>
      <c r="I158" s="137"/>
      <c r="J158" s="138">
        <f t="shared" si="0"/>
        <v>0</v>
      </c>
      <c r="K158" s="139"/>
      <c r="L158" s="31"/>
      <c r="M158" s="140" t="s">
        <v>1</v>
      </c>
      <c r="N158" s="141" t="s">
        <v>38</v>
      </c>
      <c r="P158" s="142">
        <f t="shared" si="1"/>
        <v>0</v>
      </c>
      <c r="Q158" s="142">
        <v>0</v>
      </c>
      <c r="R158" s="142">
        <f t="shared" si="2"/>
        <v>0</v>
      </c>
      <c r="S158" s="142">
        <v>0</v>
      </c>
      <c r="T158" s="143">
        <f t="shared" si="3"/>
        <v>0</v>
      </c>
      <c r="AR158" s="144" t="s">
        <v>281</v>
      </c>
      <c r="AT158" s="144" t="s">
        <v>130</v>
      </c>
      <c r="AU158" s="144" t="s">
        <v>128</v>
      </c>
      <c r="AY158" s="16" t="s">
        <v>127</v>
      </c>
      <c r="BE158" s="145">
        <f t="shared" si="4"/>
        <v>0</v>
      </c>
      <c r="BF158" s="145">
        <f t="shared" si="5"/>
        <v>0</v>
      </c>
      <c r="BG158" s="145">
        <f t="shared" si="6"/>
        <v>0</v>
      </c>
      <c r="BH158" s="145">
        <f t="shared" si="7"/>
        <v>0</v>
      </c>
      <c r="BI158" s="145">
        <f t="shared" si="8"/>
        <v>0</v>
      </c>
      <c r="BJ158" s="16" t="s">
        <v>81</v>
      </c>
      <c r="BK158" s="145">
        <f t="shared" si="9"/>
        <v>0</v>
      </c>
      <c r="BL158" s="16" t="s">
        <v>281</v>
      </c>
      <c r="BM158" s="144" t="s">
        <v>1149</v>
      </c>
    </row>
    <row r="159" spans="2:65" s="1" customFormat="1" ht="16.5" customHeight="1">
      <c r="B159" s="31"/>
      <c r="C159" s="132" t="s">
        <v>382</v>
      </c>
      <c r="D159" s="132" t="s">
        <v>130</v>
      </c>
      <c r="E159" s="133" t="s">
        <v>1150</v>
      </c>
      <c r="F159" s="134" t="s">
        <v>1151</v>
      </c>
      <c r="G159" s="135" t="s">
        <v>141</v>
      </c>
      <c r="H159" s="136">
        <v>3</v>
      </c>
      <c r="I159" s="137"/>
      <c r="J159" s="138">
        <f t="shared" si="0"/>
        <v>0</v>
      </c>
      <c r="K159" s="139"/>
      <c r="L159" s="31"/>
      <c r="M159" s="140" t="s">
        <v>1</v>
      </c>
      <c r="N159" s="141" t="s">
        <v>38</v>
      </c>
      <c r="P159" s="142">
        <f t="shared" si="1"/>
        <v>0</v>
      </c>
      <c r="Q159" s="142">
        <v>0</v>
      </c>
      <c r="R159" s="142">
        <f t="shared" si="2"/>
        <v>0</v>
      </c>
      <c r="S159" s="142">
        <v>0</v>
      </c>
      <c r="T159" s="143">
        <f t="shared" si="3"/>
        <v>0</v>
      </c>
      <c r="AR159" s="144" t="s">
        <v>281</v>
      </c>
      <c r="AT159" s="144" t="s">
        <v>130</v>
      </c>
      <c r="AU159" s="144" t="s">
        <v>128</v>
      </c>
      <c r="AY159" s="16" t="s">
        <v>127</v>
      </c>
      <c r="BE159" s="145">
        <f t="shared" si="4"/>
        <v>0</v>
      </c>
      <c r="BF159" s="145">
        <f t="shared" si="5"/>
        <v>0</v>
      </c>
      <c r="BG159" s="145">
        <f t="shared" si="6"/>
        <v>0</v>
      </c>
      <c r="BH159" s="145">
        <f t="shared" si="7"/>
        <v>0</v>
      </c>
      <c r="BI159" s="145">
        <f t="shared" si="8"/>
        <v>0</v>
      </c>
      <c r="BJ159" s="16" t="s">
        <v>81</v>
      </c>
      <c r="BK159" s="145">
        <f t="shared" si="9"/>
        <v>0</v>
      </c>
      <c r="BL159" s="16" t="s">
        <v>281</v>
      </c>
      <c r="BM159" s="144" t="s">
        <v>1152</v>
      </c>
    </row>
    <row r="160" spans="2:65" s="1" customFormat="1" ht="24.15" customHeight="1">
      <c r="B160" s="31"/>
      <c r="C160" s="132" t="s">
        <v>385</v>
      </c>
      <c r="D160" s="132" t="s">
        <v>130</v>
      </c>
      <c r="E160" s="133" t="s">
        <v>1153</v>
      </c>
      <c r="F160" s="134" t="s">
        <v>1154</v>
      </c>
      <c r="G160" s="135" t="s">
        <v>141</v>
      </c>
      <c r="H160" s="136">
        <v>60</v>
      </c>
      <c r="I160" s="137"/>
      <c r="J160" s="138">
        <f t="shared" si="0"/>
        <v>0</v>
      </c>
      <c r="K160" s="139"/>
      <c r="L160" s="31"/>
      <c r="M160" s="140" t="s">
        <v>1</v>
      </c>
      <c r="N160" s="141" t="s">
        <v>38</v>
      </c>
      <c r="P160" s="142">
        <f t="shared" si="1"/>
        <v>0</v>
      </c>
      <c r="Q160" s="142">
        <v>0</v>
      </c>
      <c r="R160" s="142">
        <f t="shared" si="2"/>
        <v>0</v>
      </c>
      <c r="S160" s="142">
        <v>0</v>
      </c>
      <c r="T160" s="143">
        <f t="shared" si="3"/>
        <v>0</v>
      </c>
      <c r="AR160" s="144" t="s">
        <v>281</v>
      </c>
      <c r="AT160" s="144" t="s">
        <v>130</v>
      </c>
      <c r="AU160" s="144" t="s">
        <v>128</v>
      </c>
      <c r="AY160" s="16" t="s">
        <v>127</v>
      </c>
      <c r="BE160" s="145">
        <f t="shared" si="4"/>
        <v>0</v>
      </c>
      <c r="BF160" s="145">
        <f t="shared" si="5"/>
        <v>0</v>
      </c>
      <c r="BG160" s="145">
        <f t="shared" si="6"/>
        <v>0</v>
      </c>
      <c r="BH160" s="145">
        <f t="shared" si="7"/>
        <v>0</v>
      </c>
      <c r="BI160" s="145">
        <f t="shared" si="8"/>
        <v>0</v>
      </c>
      <c r="BJ160" s="16" t="s">
        <v>81</v>
      </c>
      <c r="BK160" s="145">
        <f t="shared" si="9"/>
        <v>0</v>
      </c>
      <c r="BL160" s="16" t="s">
        <v>281</v>
      </c>
      <c r="BM160" s="144" t="s">
        <v>1155</v>
      </c>
    </row>
    <row r="161" spans="2:65" s="11" customFormat="1" ht="20.85" customHeight="1">
      <c r="B161" s="120"/>
      <c r="D161" s="121" t="s">
        <v>72</v>
      </c>
      <c r="E161" s="130" t="s">
        <v>1156</v>
      </c>
      <c r="F161" s="130" t="s">
        <v>1157</v>
      </c>
      <c r="I161" s="123"/>
      <c r="J161" s="131">
        <f>BK161</f>
        <v>0</v>
      </c>
      <c r="L161" s="120"/>
      <c r="M161" s="125"/>
      <c r="P161" s="126">
        <f>SUM(P162:P184)</f>
        <v>0</v>
      </c>
      <c r="R161" s="126">
        <f>SUM(R162:R184)</f>
        <v>0</v>
      </c>
      <c r="T161" s="127">
        <f>SUM(T162:T184)</f>
        <v>0</v>
      </c>
      <c r="AR161" s="121" t="s">
        <v>83</v>
      </c>
      <c r="AT161" s="128" t="s">
        <v>72</v>
      </c>
      <c r="AU161" s="128" t="s">
        <v>83</v>
      </c>
      <c r="AY161" s="121" t="s">
        <v>127</v>
      </c>
      <c r="BK161" s="129">
        <f>SUM(BK162:BK184)</f>
        <v>0</v>
      </c>
    </row>
    <row r="162" spans="2:65" s="1" customFormat="1" ht="16.5" customHeight="1">
      <c r="B162" s="31"/>
      <c r="C162" s="132" t="s">
        <v>388</v>
      </c>
      <c r="D162" s="132" t="s">
        <v>130</v>
      </c>
      <c r="E162" s="133" t="s">
        <v>489</v>
      </c>
      <c r="F162" s="134" t="s">
        <v>1158</v>
      </c>
      <c r="G162" s="135" t="s">
        <v>141</v>
      </c>
      <c r="H162" s="136">
        <v>1</v>
      </c>
      <c r="I162" s="137"/>
      <c r="J162" s="138">
        <f t="shared" ref="J162:J184" si="10">ROUND(I162*H162,2)</f>
        <v>0</v>
      </c>
      <c r="K162" s="139"/>
      <c r="L162" s="31"/>
      <c r="M162" s="140" t="s">
        <v>1</v>
      </c>
      <c r="N162" s="141" t="s">
        <v>38</v>
      </c>
      <c r="P162" s="142">
        <f t="shared" ref="P162:P184" si="11">O162*H162</f>
        <v>0</v>
      </c>
      <c r="Q162" s="142">
        <v>0</v>
      </c>
      <c r="R162" s="142">
        <f t="shared" ref="R162:R184" si="12">Q162*H162</f>
        <v>0</v>
      </c>
      <c r="S162" s="142">
        <v>0</v>
      </c>
      <c r="T162" s="143">
        <f t="shared" ref="T162:T184" si="13">S162*H162</f>
        <v>0</v>
      </c>
      <c r="AR162" s="144" t="s">
        <v>281</v>
      </c>
      <c r="AT162" s="144" t="s">
        <v>130</v>
      </c>
      <c r="AU162" s="144" t="s">
        <v>128</v>
      </c>
      <c r="AY162" s="16" t="s">
        <v>127</v>
      </c>
      <c r="BE162" s="145">
        <f t="shared" ref="BE162:BE184" si="14">IF(N162="základní",J162,0)</f>
        <v>0</v>
      </c>
      <c r="BF162" s="145">
        <f t="shared" ref="BF162:BF184" si="15">IF(N162="snížená",J162,0)</f>
        <v>0</v>
      </c>
      <c r="BG162" s="145">
        <f t="shared" ref="BG162:BG184" si="16">IF(N162="zákl. přenesená",J162,0)</f>
        <v>0</v>
      </c>
      <c r="BH162" s="145">
        <f t="shared" ref="BH162:BH184" si="17">IF(N162="sníž. přenesená",J162,0)</f>
        <v>0</v>
      </c>
      <c r="BI162" s="145">
        <f t="shared" ref="BI162:BI184" si="18">IF(N162="nulová",J162,0)</f>
        <v>0</v>
      </c>
      <c r="BJ162" s="16" t="s">
        <v>81</v>
      </c>
      <c r="BK162" s="145">
        <f t="shared" ref="BK162:BK184" si="19">ROUND(I162*H162,2)</f>
        <v>0</v>
      </c>
      <c r="BL162" s="16" t="s">
        <v>281</v>
      </c>
      <c r="BM162" s="144" t="s">
        <v>1159</v>
      </c>
    </row>
    <row r="163" spans="2:65" s="1" customFormat="1" ht="44.25" customHeight="1">
      <c r="B163" s="31"/>
      <c r="C163" s="173" t="s">
        <v>391</v>
      </c>
      <c r="D163" s="173" t="s">
        <v>423</v>
      </c>
      <c r="E163" s="174" t="s">
        <v>507</v>
      </c>
      <c r="F163" s="175" t="s">
        <v>1160</v>
      </c>
      <c r="G163" s="176" t="s">
        <v>141</v>
      </c>
      <c r="H163" s="177">
        <v>1</v>
      </c>
      <c r="I163" s="178"/>
      <c r="J163" s="179">
        <f t="shared" si="10"/>
        <v>0</v>
      </c>
      <c r="K163" s="180"/>
      <c r="L163" s="181"/>
      <c r="M163" s="182" t="s">
        <v>1</v>
      </c>
      <c r="N163" s="183" t="s">
        <v>38</v>
      </c>
      <c r="P163" s="142">
        <f t="shared" si="11"/>
        <v>0</v>
      </c>
      <c r="Q163" s="142">
        <v>0</v>
      </c>
      <c r="R163" s="142">
        <f t="shared" si="12"/>
        <v>0</v>
      </c>
      <c r="S163" s="142">
        <v>0</v>
      </c>
      <c r="T163" s="143">
        <f t="shared" si="13"/>
        <v>0</v>
      </c>
      <c r="AR163" s="144" t="s">
        <v>379</v>
      </c>
      <c r="AT163" s="144" t="s">
        <v>423</v>
      </c>
      <c r="AU163" s="144" t="s">
        <v>128</v>
      </c>
      <c r="AY163" s="16" t="s">
        <v>127</v>
      </c>
      <c r="BE163" s="145">
        <f t="shared" si="14"/>
        <v>0</v>
      </c>
      <c r="BF163" s="145">
        <f t="shared" si="15"/>
        <v>0</v>
      </c>
      <c r="BG163" s="145">
        <f t="shared" si="16"/>
        <v>0</v>
      </c>
      <c r="BH163" s="145">
        <f t="shared" si="17"/>
        <v>0</v>
      </c>
      <c r="BI163" s="145">
        <f t="shared" si="18"/>
        <v>0</v>
      </c>
      <c r="BJ163" s="16" t="s">
        <v>81</v>
      </c>
      <c r="BK163" s="145">
        <f t="shared" si="19"/>
        <v>0</v>
      </c>
      <c r="BL163" s="16" t="s">
        <v>281</v>
      </c>
      <c r="BM163" s="144" t="s">
        <v>1161</v>
      </c>
    </row>
    <row r="164" spans="2:65" s="1" customFormat="1" ht="33" customHeight="1">
      <c r="B164" s="31"/>
      <c r="C164" s="173" t="s">
        <v>394</v>
      </c>
      <c r="D164" s="173" t="s">
        <v>423</v>
      </c>
      <c r="E164" s="174" t="s">
        <v>495</v>
      </c>
      <c r="F164" s="175" t="s">
        <v>1162</v>
      </c>
      <c r="G164" s="176" t="s">
        <v>141</v>
      </c>
      <c r="H164" s="177">
        <v>1</v>
      </c>
      <c r="I164" s="178"/>
      <c r="J164" s="179">
        <f t="shared" si="10"/>
        <v>0</v>
      </c>
      <c r="K164" s="180"/>
      <c r="L164" s="181"/>
      <c r="M164" s="182" t="s">
        <v>1</v>
      </c>
      <c r="N164" s="183" t="s">
        <v>38</v>
      </c>
      <c r="P164" s="142">
        <f t="shared" si="11"/>
        <v>0</v>
      </c>
      <c r="Q164" s="142">
        <v>0</v>
      </c>
      <c r="R164" s="142">
        <f t="shared" si="12"/>
        <v>0</v>
      </c>
      <c r="S164" s="142">
        <v>0</v>
      </c>
      <c r="T164" s="143">
        <f t="shared" si="13"/>
        <v>0</v>
      </c>
      <c r="AR164" s="144" t="s">
        <v>379</v>
      </c>
      <c r="AT164" s="144" t="s">
        <v>423</v>
      </c>
      <c r="AU164" s="144" t="s">
        <v>128</v>
      </c>
      <c r="AY164" s="16" t="s">
        <v>127</v>
      </c>
      <c r="BE164" s="145">
        <f t="shared" si="14"/>
        <v>0</v>
      </c>
      <c r="BF164" s="145">
        <f t="shared" si="15"/>
        <v>0</v>
      </c>
      <c r="BG164" s="145">
        <f t="shared" si="16"/>
        <v>0</v>
      </c>
      <c r="BH164" s="145">
        <f t="shared" si="17"/>
        <v>0</v>
      </c>
      <c r="BI164" s="145">
        <f t="shared" si="18"/>
        <v>0</v>
      </c>
      <c r="BJ164" s="16" t="s">
        <v>81</v>
      </c>
      <c r="BK164" s="145">
        <f t="shared" si="19"/>
        <v>0</v>
      </c>
      <c r="BL164" s="16" t="s">
        <v>281</v>
      </c>
      <c r="BM164" s="144" t="s">
        <v>1163</v>
      </c>
    </row>
    <row r="165" spans="2:65" s="1" customFormat="1" ht="16.5" customHeight="1">
      <c r="B165" s="31"/>
      <c r="C165" s="173" t="s">
        <v>397</v>
      </c>
      <c r="D165" s="173" t="s">
        <v>423</v>
      </c>
      <c r="E165" s="174" t="s">
        <v>1164</v>
      </c>
      <c r="F165" s="175" t="s">
        <v>1165</v>
      </c>
      <c r="G165" s="176" t="s">
        <v>141</v>
      </c>
      <c r="H165" s="177">
        <v>1</v>
      </c>
      <c r="I165" s="178"/>
      <c r="J165" s="179">
        <f t="shared" si="10"/>
        <v>0</v>
      </c>
      <c r="K165" s="180"/>
      <c r="L165" s="181"/>
      <c r="M165" s="182" t="s">
        <v>1</v>
      </c>
      <c r="N165" s="183" t="s">
        <v>38</v>
      </c>
      <c r="P165" s="142">
        <f t="shared" si="11"/>
        <v>0</v>
      </c>
      <c r="Q165" s="142">
        <v>0</v>
      </c>
      <c r="R165" s="142">
        <f t="shared" si="12"/>
        <v>0</v>
      </c>
      <c r="S165" s="142">
        <v>0</v>
      </c>
      <c r="T165" s="143">
        <f t="shared" si="13"/>
        <v>0</v>
      </c>
      <c r="AR165" s="144" t="s">
        <v>379</v>
      </c>
      <c r="AT165" s="144" t="s">
        <v>423</v>
      </c>
      <c r="AU165" s="144" t="s">
        <v>128</v>
      </c>
      <c r="AY165" s="16" t="s">
        <v>127</v>
      </c>
      <c r="BE165" s="145">
        <f t="shared" si="14"/>
        <v>0</v>
      </c>
      <c r="BF165" s="145">
        <f t="shared" si="15"/>
        <v>0</v>
      </c>
      <c r="BG165" s="145">
        <f t="shared" si="16"/>
        <v>0</v>
      </c>
      <c r="BH165" s="145">
        <f t="shared" si="17"/>
        <v>0</v>
      </c>
      <c r="BI165" s="145">
        <f t="shared" si="18"/>
        <v>0</v>
      </c>
      <c r="BJ165" s="16" t="s">
        <v>81</v>
      </c>
      <c r="BK165" s="145">
        <f t="shared" si="19"/>
        <v>0</v>
      </c>
      <c r="BL165" s="16" t="s">
        <v>281</v>
      </c>
      <c r="BM165" s="144" t="s">
        <v>1166</v>
      </c>
    </row>
    <row r="166" spans="2:65" s="1" customFormat="1" ht="16.5" customHeight="1">
      <c r="B166" s="31"/>
      <c r="C166" s="132" t="s">
        <v>402</v>
      </c>
      <c r="D166" s="132" t="s">
        <v>130</v>
      </c>
      <c r="E166" s="133" t="s">
        <v>1167</v>
      </c>
      <c r="F166" s="134" t="s">
        <v>1168</v>
      </c>
      <c r="G166" s="135" t="s">
        <v>141</v>
      </c>
      <c r="H166" s="136">
        <v>1</v>
      </c>
      <c r="I166" s="137"/>
      <c r="J166" s="138">
        <f t="shared" si="10"/>
        <v>0</v>
      </c>
      <c r="K166" s="139"/>
      <c r="L166" s="31"/>
      <c r="M166" s="140" t="s">
        <v>1</v>
      </c>
      <c r="N166" s="141" t="s">
        <v>38</v>
      </c>
      <c r="P166" s="142">
        <f t="shared" si="11"/>
        <v>0</v>
      </c>
      <c r="Q166" s="142">
        <v>0</v>
      </c>
      <c r="R166" s="142">
        <f t="shared" si="12"/>
        <v>0</v>
      </c>
      <c r="S166" s="142">
        <v>0</v>
      </c>
      <c r="T166" s="143">
        <f t="shared" si="13"/>
        <v>0</v>
      </c>
      <c r="AR166" s="144" t="s">
        <v>281</v>
      </c>
      <c r="AT166" s="144" t="s">
        <v>130</v>
      </c>
      <c r="AU166" s="144" t="s">
        <v>128</v>
      </c>
      <c r="AY166" s="16" t="s">
        <v>127</v>
      </c>
      <c r="BE166" s="145">
        <f t="shared" si="14"/>
        <v>0</v>
      </c>
      <c r="BF166" s="145">
        <f t="shared" si="15"/>
        <v>0</v>
      </c>
      <c r="BG166" s="145">
        <f t="shared" si="16"/>
        <v>0</v>
      </c>
      <c r="BH166" s="145">
        <f t="shared" si="17"/>
        <v>0</v>
      </c>
      <c r="BI166" s="145">
        <f t="shared" si="18"/>
        <v>0</v>
      </c>
      <c r="BJ166" s="16" t="s">
        <v>81</v>
      </c>
      <c r="BK166" s="145">
        <f t="shared" si="19"/>
        <v>0</v>
      </c>
      <c r="BL166" s="16" t="s">
        <v>281</v>
      </c>
      <c r="BM166" s="144" t="s">
        <v>1169</v>
      </c>
    </row>
    <row r="167" spans="2:65" s="1" customFormat="1" ht="24.15" customHeight="1">
      <c r="B167" s="31"/>
      <c r="C167" s="173" t="s">
        <v>542</v>
      </c>
      <c r="D167" s="173" t="s">
        <v>423</v>
      </c>
      <c r="E167" s="174" t="s">
        <v>1170</v>
      </c>
      <c r="F167" s="175" t="s">
        <v>1171</v>
      </c>
      <c r="G167" s="176" t="s">
        <v>141</v>
      </c>
      <c r="H167" s="177">
        <v>1</v>
      </c>
      <c r="I167" s="178"/>
      <c r="J167" s="179">
        <f t="shared" si="10"/>
        <v>0</v>
      </c>
      <c r="K167" s="180"/>
      <c r="L167" s="181"/>
      <c r="M167" s="182" t="s">
        <v>1</v>
      </c>
      <c r="N167" s="183" t="s">
        <v>38</v>
      </c>
      <c r="P167" s="142">
        <f t="shared" si="11"/>
        <v>0</v>
      </c>
      <c r="Q167" s="142">
        <v>0</v>
      </c>
      <c r="R167" s="142">
        <f t="shared" si="12"/>
        <v>0</v>
      </c>
      <c r="S167" s="142">
        <v>0</v>
      </c>
      <c r="T167" s="143">
        <f t="shared" si="13"/>
        <v>0</v>
      </c>
      <c r="AR167" s="144" t="s">
        <v>379</v>
      </c>
      <c r="AT167" s="144" t="s">
        <v>423</v>
      </c>
      <c r="AU167" s="144" t="s">
        <v>128</v>
      </c>
      <c r="AY167" s="16" t="s">
        <v>127</v>
      </c>
      <c r="BE167" s="145">
        <f t="shared" si="14"/>
        <v>0</v>
      </c>
      <c r="BF167" s="145">
        <f t="shared" si="15"/>
        <v>0</v>
      </c>
      <c r="BG167" s="145">
        <f t="shared" si="16"/>
        <v>0</v>
      </c>
      <c r="BH167" s="145">
        <f t="shared" si="17"/>
        <v>0</v>
      </c>
      <c r="BI167" s="145">
        <f t="shared" si="18"/>
        <v>0</v>
      </c>
      <c r="BJ167" s="16" t="s">
        <v>81</v>
      </c>
      <c r="BK167" s="145">
        <f t="shared" si="19"/>
        <v>0</v>
      </c>
      <c r="BL167" s="16" t="s">
        <v>281</v>
      </c>
      <c r="BM167" s="144" t="s">
        <v>1172</v>
      </c>
    </row>
    <row r="168" spans="2:65" s="1" customFormat="1" ht="21.75" customHeight="1">
      <c r="B168" s="31"/>
      <c r="C168" s="132" t="s">
        <v>546</v>
      </c>
      <c r="D168" s="132" t="s">
        <v>130</v>
      </c>
      <c r="E168" s="133" t="s">
        <v>1173</v>
      </c>
      <c r="F168" s="134" t="s">
        <v>1174</v>
      </c>
      <c r="G168" s="135" t="s">
        <v>141</v>
      </c>
      <c r="H168" s="136">
        <v>1</v>
      </c>
      <c r="I168" s="137"/>
      <c r="J168" s="138">
        <f t="shared" si="10"/>
        <v>0</v>
      </c>
      <c r="K168" s="139"/>
      <c r="L168" s="31"/>
      <c r="M168" s="140" t="s">
        <v>1</v>
      </c>
      <c r="N168" s="141" t="s">
        <v>38</v>
      </c>
      <c r="P168" s="142">
        <f t="shared" si="11"/>
        <v>0</v>
      </c>
      <c r="Q168" s="142">
        <v>0</v>
      </c>
      <c r="R168" s="142">
        <f t="shared" si="12"/>
        <v>0</v>
      </c>
      <c r="S168" s="142">
        <v>0</v>
      </c>
      <c r="T168" s="143">
        <f t="shared" si="13"/>
        <v>0</v>
      </c>
      <c r="AR168" s="144" t="s">
        <v>281</v>
      </c>
      <c r="AT168" s="144" t="s">
        <v>130</v>
      </c>
      <c r="AU168" s="144" t="s">
        <v>128</v>
      </c>
      <c r="AY168" s="16" t="s">
        <v>127</v>
      </c>
      <c r="BE168" s="145">
        <f t="shared" si="14"/>
        <v>0</v>
      </c>
      <c r="BF168" s="145">
        <f t="shared" si="15"/>
        <v>0</v>
      </c>
      <c r="BG168" s="145">
        <f t="shared" si="16"/>
        <v>0</v>
      </c>
      <c r="BH168" s="145">
        <f t="shared" si="17"/>
        <v>0</v>
      </c>
      <c r="BI168" s="145">
        <f t="shared" si="18"/>
        <v>0</v>
      </c>
      <c r="BJ168" s="16" t="s">
        <v>81</v>
      </c>
      <c r="BK168" s="145">
        <f t="shared" si="19"/>
        <v>0</v>
      </c>
      <c r="BL168" s="16" t="s">
        <v>281</v>
      </c>
      <c r="BM168" s="144" t="s">
        <v>1175</v>
      </c>
    </row>
    <row r="169" spans="2:65" s="1" customFormat="1" ht="37.950000000000003" customHeight="1">
      <c r="B169" s="31"/>
      <c r="C169" s="173" t="s">
        <v>550</v>
      </c>
      <c r="D169" s="173" t="s">
        <v>423</v>
      </c>
      <c r="E169" s="174" t="s">
        <v>1176</v>
      </c>
      <c r="F169" s="175" t="s">
        <v>1177</v>
      </c>
      <c r="G169" s="176" t="s">
        <v>141</v>
      </c>
      <c r="H169" s="177">
        <v>1</v>
      </c>
      <c r="I169" s="178"/>
      <c r="J169" s="179">
        <f t="shared" si="10"/>
        <v>0</v>
      </c>
      <c r="K169" s="180"/>
      <c r="L169" s="181"/>
      <c r="M169" s="182" t="s">
        <v>1</v>
      </c>
      <c r="N169" s="183" t="s">
        <v>38</v>
      </c>
      <c r="P169" s="142">
        <f t="shared" si="11"/>
        <v>0</v>
      </c>
      <c r="Q169" s="142">
        <v>0</v>
      </c>
      <c r="R169" s="142">
        <f t="shared" si="12"/>
        <v>0</v>
      </c>
      <c r="S169" s="142">
        <v>0</v>
      </c>
      <c r="T169" s="143">
        <f t="shared" si="13"/>
        <v>0</v>
      </c>
      <c r="AR169" s="144" t="s">
        <v>379</v>
      </c>
      <c r="AT169" s="144" t="s">
        <v>423</v>
      </c>
      <c r="AU169" s="144" t="s">
        <v>128</v>
      </c>
      <c r="AY169" s="16" t="s">
        <v>127</v>
      </c>
      <c r="BE169" s="145">
        <f t="shared" si="14"/>
        <v>0</v>
      </c>
      <c r="BF169" s="145">
        <f t="shared" si="15"/>
        <v>0</v>
      </c>
      <c r="BG169" s="145">
        <f t="shared" si="16"/>
        <v>0</v>
      </c>
      <c r="BH169" s="145">
        <f t="shared" si="17"/>
        <v>0</v>
      </c>
      <c r="BI169" s="145">
        <f t="shared" si="18"/>
        <v>0</v>
      </c>
      <c r="BJ169" s="16" t="s">
        <v>81</v>
      </c>
      <c r="BK169" s="145">
        <f t="shared" si="19"/>
        <v>0</v>
      </c>
      <c r="BL169" s="16" t="s">
        <v>281</v>
      </c>
      <c r="BM169" s="144" t="s">
        <v>1178</v>
      </c>
    </row>
    <row r="170" spans="2:65" s="1" customFormat="1" ht="16.5" customHeight="1">
      <c r="B170" s="31"/>
      <c r="C170" s="132" t="s">
        <v>554</v>
      </c>
      <c r="D170" s="132" t="s">
        <v>130</v>
      </c>
      <c r="E170" s="133" t="s">
        <v>1179</v>
      </c>
      <c r="F170" s="134" t="s">
        <v>1180</v>
      </c>
      <c r="G170" s="135" t="s">
        <v>141</v>
      </c>
      <c r="H170" s="136">
        <v>1</v>
      </c>
      <c r="I170" s="137"/>
      <c r="J170" s="138">
        <f t="shared" si="10"/>
        <v>0</v>
      </c>
      <c r="K170" s="139"/>
      <c r="L170" s="31"/>
      <c r="M170" s="140" t="s">
        <v>1</v>
      </c>
      <c r="N170" s="141" t="s">
        <v>38</v>
      </c>
      <c r="P170" s="142">
        <f t="shared" si="11"/>
        <v>0</v>
      </c>
      <c r="Q170" s="142">
        <v>0</v>
      </c>
      <c r="R170" s="142">
        <f t="shared" si="12"/>
        <v>0</v>
      </c>
      <c r="S170" s="142">
        <v>0</v>
      </c>
      <c r="T170" s="143">
        <f t="shared" si="13"/>
        <v>0</v>
      </c>
      <c r="AR170" s="144" t="s">
        <v>281</v>
      </c>
      <c r="AT170" s="144" t="s">
        <v>130</v>
      </c>
      <c r="AU170" s="144" t="s">
        <v>128</v>
      </c>
      <c r="AY170" s="16" t="s">
        <v>127</v>
      </c>
      <c r="BE170" s="145">
        <f t="shared" si="14"/>
        <v>0</v>
      </c>
      <c r="BF170" s="145">
        <f t="shared" si="15"/>
        <v>0</v>
      </c>
      <c r="BG170" s="145">
        <f t="shared" si="16"/>
        <v>0</v>
      </c>
      <c r="BH170" s="145">
        <f t="shared" si="17"/>
        <v>0</v>
      </c>
      <c r="BI170" s="145">
        <f t="shared" si="18"/>
        <v>0</v>
      </c>
      <c r="BJ170" s="16" t="s">
        <v>81</v>
      </c>
      <c r="BK170" s="145">
        <f t="shared" si="19"/>
        <v>0</v>
      </c>
      <c r="BL170" s="16" t="s">
        <v>281</v>
      </c>
      <c r="BM170" s="144" t="s">
        <v>1181</v>
      </c>
    </row>
    <row r="171" spans="2:65" s="1" customFormat="1" ht="16.5" customHeight="1">
      <c r="B171" s="31"/>
      <c r="C171" s="173" t="s">
        <v>558</v>
      </c>
      <c r="D171" s="173" t="s">
        <v>423</v>
      </c>
      <c r="E171" s="174" t="s">
        <v>1182</v>
      </c>
      <c r="F171" s="175" t="s">
        <v>1183</v>
      </c>
      <c r="G171" s="176" t="s">
        <v>141</v>
      </c>
      <c r="H171" s="177">
        <v>1</v>
      </c>
      <c r="I171" s="178"/>
      <c r="J171" s="179">
        <f t="shared" si="10"/>
        <v>0</v>
      </c>
      <c r="K171" s="180"/>
      <c r="L171" s="181"/>
      <c r="M171" s="182" t="s">
        <v>1</v>
      </c>
      <c r="N171" s="183" t="s">
        <v>38</v>
      </c>
      <c r="P171" s="142">
        <f t="shared" si="11"/>
        <v>0</v>
      </c>
      <c r="Q171" s="142">
        <v>0</v>
      </c>
      <c r="R171" s="142">
        <f t="shared" si="12"/>
        <v>0</v>
      </c>
      <c r="S171" s="142">
        <v>0</v>
      </c>
      <c r="T171" s="143">
        <f t="shared" si="13"/>
        <v>0</v>
      </c>
      <c r="AR171" s="144" t="s">
        <v>379</v>
      </c>
      <c r="AT171" s="144" t="s">
        <v>423</v>
      </c>
      <c r="AU171" s="144" t="s">
        <v>128</v>
      </c>
      <c r="AY171" s="16" t="s">
        <v>127</v>
      </c>
      <c r="BE171" s="145">
        <f t="shared" si="14"/>
        <v>0</v>
      </c>
      <c r="BF171" s="145">
        <f t="shared" si="15"/>
        <v>0</v>
      </c>
      <c r="BG171" s="145">
        <f t="shared" si="16"/>
        <v>0</v>
      </c>
      <c r="BH171" s="145">
        <f t="shared" si="17"/>
        <v>0</v>
      </c>
      <c r="BI171" s="145">
        <f t="shared" si="18"/>
        <v>0</v>
      </c>
      <c r="BJ171" s="16" t="s">
        <v>81</v>
      </c>
      <c r="BK171" s="145">
        <f t="shared" si="19"/>
        <v>0</v>
      </c>
      <c r="BL171" s="16" t="s">
        <v>281</v>
      </c>
      <c r="BM171" s="144" t="s">
        <v>545</v>
      </c>
    </row>
    <row r="172" spans="2:65" s="1" customFormat="1" ht="21.75" customHeight="1">
      <c r="B172" s="31"/>
      <c r="C172" s="132" t="s">
        <v>562</v>
      </c>
      <c r="D172" s="132" t="s">
        <v>130</v>
      </c>
      <c r="E172" s="133" t="s">
        <v>1184</v>
      </c>
      <c r="F172" s="134" t="s">
        <v>1185</v>
      </c>
      <c r="G172" s="135" t="s">
        <v>141</v>
      </c>
      <c r="H172" s="136">
        <v>1</v>
      </c>
      <c r="I172" s="137"/>
      <c r="J172" s="138">
        <f t="shared" si="10"/>
        <v>0</v>
      </c>
      <c r="K172" s="139"/>
      <c r="L172" s="31"/>
      <c r="M172" s="140" t="s">
        <v>1</v>
      </c>
      <c r="N172" s="141" t="s">
        <v>38</v>
      </c>
      <c r="P172" s="142">
        <f t="shared" si="11"/>
        <v>0</v>
      </c>
      <c r="Q172" s="142">
        <v>0</v>
      </c>
      <c r="R172" s="142">
        <f t="shared" si="12"/>
        <v>0</v>
      </c>
      <c r="S172" s="142">
        <v>0</v>
      </c>
      <c r="T172" s="143">
        <f t="shared" si="13"/>
        <v>0</v>
      </c>
      <c r="AR172" s="144" t="s">
        <v>281</v>
      </c>
      <c r="AT172" s="144" t="s">
        <v>130</v>
      </c>
      <c r="AU172" s="144" t="s">
        <v>128</v>
      </c>
      <c r="AY172" s="16" t="s">
        <v>127</v>
      </c>
      <c r="BE172" s="145">
        <f t="shared" si="14"/>
        <v>0</v>
      </c>
      <c r="BF172" s="145">
        <f t="shared" si="15"/>
        <v>0</v>
      </c>
      <c r="BG172" s="145">
        <f t="shared" si="16"/>
        <v>0</v>
      </c>
      <c r="BH172" s="145">
        <f t="shared" si="17"/>
        <v>0</v>
      </c>
      <c r="BI172" s="145">
        <f t="shared" si="18"/>
        <v>0</v>
      </c>
      <c r="BJ172" s="16" t="s">
        <v>81</v>
      </c>
      <c r="BK172" s="145">
        <f t="shared" si="19"/>
        <v>0</v>
      </c>
      <c r="BL172" s="16" t="s">
        <v>281</v>
      </c>
      <c r="BM172" s="144" t="s">
        <v>1186</v>
      </c>
    </row>
    <row r="173" spans="2:65" s="1" customFormat="1" ht="16.5" customHeight="1">
      <c r="B173" s="31"/>
      <c r="C173" s="173" t="s">
        <v>566</v>
      </c>
      <c r="D173" s="173" t="s">
        <v>423</v>
      </c>
      <c r="E173" s="174" t="s">
        <v>1187</v>
      </c>
      <c r="F173" s="175" t="s">
        <v>1188</v>
      </c>
      <c r="G173" s="176" t="s">
        <v>141</v>
      </c>
      <c r="H173" s="177">
        <v>1</v>
      </c>
      <c r="I173" s="178"/>
      <c r="J173" s="179">
        <f t="shared" si="10"/>
        <v>0</v>
      </c>
      <c r="K173" s="180"/>
      <c r="L173" s="181"/>
      <c r="M173" s="182" t="s">
        <v>1</v>
      </c>
      <c r="N173" s="183" t="s">
        <v>38</v>
      </c>
      <c r="P173" s="142">
        <f t="shared" si="11"/>
        <v>0</v>
      </c>
      <c r="Q173" s="142">
        <v>0</v>
      </c>
      <c r="R173" s="142">
        <f t="shared" si="12"/>
        <v>0</v>
      </c>
      <c r="S173" s="142">
        <v>0</v>
      </c>
      <c r="T173" s="143">
        <f t="shared" si="13"/>
        <v>0</v>
      </c>
      <c r="AR173" s="144" t="s">
        <v>379</v>
      </c>
      <c r="AT173" s="144" t="s">
        <v>423</v>
      </c>
      <c r="AU173" s="144" t="s">
        <v>128</v>
      </c>
      <c r="AY173" s="16" t="s">
        <v>127</v>
      </c>
      <c r="BE173" s="145">
        <f t="shared" si="14"/>
        <v>0</v>
      </c>
      <c r="BF173" s="145">
        <f t="shared" si="15"/>
        <v>0</v>
      </c>
      <c r="BG173" s="145">
        <f t="shared" si="16"/>
        <v>0</v>
      </c>
      <c r="BH173" s="145">
        <f t="shared" si="17"/>
        <v>0</v>
      </c>
      <c r="BI173" s="145">
        <f t="shared" si="18"/>
        <v>0</v>
      </c>
      <c r="BJ173" s="16" t="s">
        <v>81</v>
      </c>
      <c r="BK173" s="145">
        <f t="shared" si="19"/>
        <v>0</v>
      </c>
      <c r="BL173" s="16" t="s">
        <v>281</v>
      </c>
      <c r="BM173" s="144" t="s">
        <v>1189</v>
      </c>
    </row>
    <row r="174" spans="2:65" s="1" customFormat="1" ht="16.5" customHeight="1">
      <c r="B174" s="31"/>
      <c r="C174" s="132" t="s">
        <v>570</v>
      </c>
      <c r="D174" s="132" t="s">
        <v>130</v>
      </c>
      <c r="E174" s="133" t="s">
        <v>1190</v>
      </c>
      <c r="F174" s="134" t="s">
        <v>1191</v>
      </c>
      <c r="G174" s="135" t="s">
        <v>141</v>
      </c>
      <c r="H174" s="136">
        <v>17</v>
      </c>
      <c r="I174" s="137"/>
      <c r="J174" s="138">
        <f t="shared" si="10"/>
        <v>0</v>
      </c>
      <c r="K174" s="139"/>
      <c r="L174" s="31"/>
      <c r="M174" s="140" t="s">
        <v>1</v>
      </c>
      <c r="N174" s="141" t="s">
        <v>38</v>
      </c>
      <c r="P174" s="142">
        <f t="shared" si="11"/>
        <v>0</v>
      </c>
      <c r="Q174" s="142">
        <v>0</v>
      </c>
      <c r="R174" s="142">
        <f t="shared" si="12"/>
        <v>0</v>
      </c>
      <c r="S174" s="142">
        <v>0</v>
      </c>
      <c r="T174" s="143">
        <f t="shared" si="13"/>
        <v>0</v>
      </c>
      <c r="AR174" s="144" t="s">
        <v>281</v>
      </c>
      <c r="AT174" s="144" t="s">
        <v>130</v>
      </c>
      <c r="AU174" s="144" t="s">
        <v>128</v>
      </c>
      <c r="AY174" s="16" t="s">
        <v>127</v>
      </c>
      <c r="BE174" s="145">
        <f t="shared" si="14"/>
        <v>0</v>
      </c>
      <c r="BF174" s="145">
        <f t="shared" si="15"/>
        <v>0</v>
      </c>
      <c r="BG174" s="145">
        <f t="shared" si="16"/>
        <v>0</v>
      </c>
      <c r="BH174" s="145">
        <f t="shared" si="17"/>
        <v>0</v>
      </c>
      <c r="BI174" s="145">
        <f t="shared" si="18"/>
        <v>0</v>
      </c>
      <c r="BJ174" s="16" t="s">
        <v>81</v>
      </c>
      <c r="BK174" s="145">
        <f t="shared" si="19"/>
        <v>0</v>
      </c>
      <c r="BL174" s="16" t="s">
        <v>281</v>
      </c>
      <c r="BM174" s="144" t="s">
        <v>1192</v>
      </c>
    </row>
    <row r="175" spans="2:65" s="1" customFormat="1" ht="24.15" customHeight="1">
      <c r="B175" s="31"/>
      <c r="C175" s="173" t="s">
        <v>574</v>
      </c>
      <c r="D175" s="173" t="s">
        <v>423</v>
      </c>
      <c r="E175" s="174" t="s">
        <v>1193</v>
      </c>
      <c r="F175" s="175" t="s">
        <v>1194</v>
      </c>
      <c r="G175" s="176" t="s">
        <v>141</v>
      </c>
      <c r="H175" s="177">
        <v>14</v>
      </c>
      <c r="I175" s="178"/>
      <c r="J175" s="179">
        <f t="shared" si="10"/>
        <v>0</v>
      </c>
      <c r="K175" s="180"/>
      <c r="L175" s="181"/>
      <c r="M175" s="182" t="s">
        <v>1</v>
      </c>
      <c r="N175" s="183" t="s">
        <v>38</v>
      </c>
      <c r="P175" s="142">
        <f t="shared" si="11"/>
        <v>0</v>
      </c>
      <c r="Q175" s="142">
        <v>0</v>
      </c>
      <c r="R175" s="142">
        <f t="shared" si="12"/>
        <v>0</v>
      </c>
      <c r="S175" s="142">
        <v>0</v>
      </c>
      <c r="T175" s="143">
        <f t="shared" si="13"/>
        <v>0</v>
      </c>
      <c r="AR175" s="144" t="s">
        <v>379</v>
      </c>
      <c r="AT175" s="144" t="s">
        <v>423</v>
      </c>
      <c r="AU175" s="144" t="s">
        <v>128</v>
      </c>
      <c r="AY175" s="16" t="s">
        <v>127</v>
      </c>
      <c r="BE175" s="145">
        <f t="shared" si="14"/>
        <v>0</v>
      </c>
      <c r="BF175" s="145">
        <f t="shared" si="15"/>
        <v>0</v>
      </c>
      <c r="BG175" s="145">
        <f t="shared" si="16"/>
        <v>0</v>
      </c>
      <c r="BH175" s="145">
        <f t="shared" si="17"/>
        <v>0</v>
      </c>
      <c r="BI175" s="145">
        <f t="shared" si="18"/>
        <v>0</v>
      </c>
      <c r="BJ175" s="16" t="s">
        <v>81</v>
      </c>
      <c r="BK175" s="145">
        <f t="shared" si="19"/>
        <v>0</v>
      </c>
      <c r="BL175" s="16" t="s">
        <v>281</v>
      </c>
      <c r="BM175" s="144" t="s">
        <v>1195</v>
      </c>
    </row>
    <row r="176" spans="2:65" s="1" customFormat="1" ht="16.5" customHeight="1">
      <c r="B176" s="31"/>
      <c r="C176" s="173" t="s">
        <v>578</v>
      </c>
      <c r="D176" s="173" t="s">
        <v>423</v>
      </c>
      <c r="E176" s="174" t="s">
        <v>1196</v>
      </c>
      <c r="F176" s="175" t="s">
        <v>1197</v>
      </c>
      <c r="G176" s="176" t="s">
        <v>141</v>
      </c>
      <c r="H176" s="177">
        <v>3</v>
      </c>
      <c r="I176" s="178"/>
      <c r="J176" s="179">
        <f t="shared" si="10"/>
        <v>0</v>
      </c>
      <c r="K176" s="180"/>
      <c r="L176" s="181"/>
      <c r="M176" s="182" t="s">
        <v>1</v>
      </c>
      <c r="N176" s="183" t="s">
        <v>38</v>
      </c>
      <c r="P176" s="142">
        <f t="shared" si="11"/>
        <v>0</v>
      </c>
      <c r="Q176" s="142">
        <v>0</v>
      </c>
      <c r="R176" s="142">
        <f t="shared" si="12"/>
        <v>0</v>
      </c>
      <c r="S176" s="142">
        <v>0</v>
      </c>
      <c r="T176" s="143">
        <f t="shared" si="13"/>
        <v>0</v>
      </c>
      <c r="AR176" s="144" t="s">
        <v>379</v>
      </c>
      <c r="AT176" s="144" t="s">
        <v>423</v>
      </c>
      <c r="AU176" s="144" t="s">
        <v>128</v>
      </c>
      <c r="AY176" s="16" t="s">
        <v>127</v>
      </c>
      <c r="BE176" s="145">
        <f t="shared" si="14"/>
        <v>0</v>
      </c>
      <c r="BF176" s="145">
        <f t="shared" si="15"/>
        <v>0</v>
      </c>
      <c r="BG176" s="145">
        <f t="shared" si="16"/>
        <v>0</v>
      </c>
      <c r="BH176" s="145">
        <f t="shared" si="17"/>
        <v>0</v>
      </c>
      <c r="BI176" s="145">
        <f t="shared" si="18"/>
        <v>0</v>
      </c>
      <c r="BJ176" s="16" t="s">
        <v>81</v>
      </c>
      <c r="BK176" s="145">
        <f t="shared" si="19"/>
        <v>0</v>
      </c>
      <c r="BL176" s="16" t="s">
        <v>281</v>
      </c>
      <c r="BM176" s="144" t="s">
        <v>1198</v>
      </c>
    </row>
    <row r="177" spans="2:65" s="1" customFormat="1" ht="16.5" customHeight="1">
      <c r="B177" s="31"/>
      <c r="C177" s="132" t="s">
        <v>582</v>
      </c>
      <c r="D177" s="132" t="s">
        <v>130</v>
      </c>
      <c r="E177" s="133" t="s">
        <v>1199</v>
      </c>
      <c r="F177" s="134" t="s">
        <v>1200</v>
      </c>
      <c r="G177" s="135" t="s">
        <v>141</v>
      </c>
      <c r="H177" s="136">
        <v>2</v>
      </c>
      <c r="I177" s="137"/>
      <c r="J177" s="138">
        <f t="shared" si="10"/>
        <v>0</v>
      </c>
      <c r="K177" s="139"/>
      <c r="L177" s="31"/>
      <c r="M177" s="140" t="s">
        <v>1</v>
      </c>
      <c r="N177" s="141" t="s">
        <v>38</v>
      </c>
      <c r="P177" s="142">
        <f t="shared" si="11"/>
        <v>0</v>
      </c>
      <c r="Q177" s="142">
        <v>0</v>
      </c>
      <c r="R177" s="142">
        <f t="shared" si="12"/>
        <v>0</v>
      </c>
      <c r="S177" s="142">
        <v>0</v>
      </c>
      <c r="T177" s="143">
        <f t="shared" si="13"/>
        <v>0</v>
      </c>
      <c r="AR177" s="144" t="s">
        <v>281</v>
      </c>
      <c r="AT177" s="144" t="s">
        <v>130</v>
      </c>
      <c r="AU177" s="144" t="s">
        <v>128</v>
      </c>
      <c r="AY177" s="16" t="s">
        <v>127</v>
      </c>
      <c r="BE177" s="145">
        <f t="shared" si="14"/>
        <v>0</v>
      </c>
      <c r="BF177" s="145">
        <f t="shared" si="15"/>
        <v>0</v>
      </c>
      <c r="BG177" s="145">
        <f t="shared" si="16"/>
        <v>0</v>
      </c>
      <c r="BH177" s="145">
        <f t="shared" si="17"/>
        <v>0</v>
      </c>
      <c r="BI177" s="145">
        <f t="shared" si="18"/>
        <v>0</v>
      </c>
      <c r="BJ177" s="16" t="s">
        <v>81</v>
      </c>
      <c r="BK177" s="145">
        <f t="shared" si="19"/>
        <v>0</v>
      </c>
      <c r="BL177" s="16" t="s">
        <v>281</v>
      </c>
      <c r="BM177" s="144" t="s">
        <v>1201</v>
      </c>
    </row>
    <row r="178" spans="2:65" s="1" customFormat="1" ht="24.15" customHeight="1">
      <c r="B178" s="31"/>
      <c r="C178" s="173" t="s">
        <v>586</v>
      </c>
      <c r="D178" s="173" t="s">
        <v>423</v>
      </c>
      <c r="E178" s="174" t="s">
        <v>1202</v>
      </c>
      <c r="F178" s="175" t="s">
        <v>1203</v>
      </c>
      <c r="G178" s="176" t="s">
        <v>141</v>
      </c>
      <c r="H178" s="177">
        <v>2</v>
      </c>
      <c r="I178" s="178"/>
      <c r="J178" s="179">
        <f t="shared" si="10"/>
        <v>0</v>
      </c>
      <c r="K178" s="180"/>
      <c r="L178" s="181"/>
      <c r="M178" s="182" t="s">
        <v>1</v>
      </c>
      <c r="N178" s="183" t="s">
        <v>38</v>
      </c>
      <c r="P178" s="142">
        <f t="shared" si="11"/>
        <v>0</v>
      </c>
      <c r="Q178" s="142">
        <v>0</v>
      </c>
      <c r="R178" s="142">
        <f t="shared" si="12"/>
        <v>0</v>
      </c>
      <c r="S178" s="142">
        <v>0</v>
      </c>
      <c r="T178" s="143">
        <f t="shared" si="13"/>
        <v>0</v>
      </c>
      <c r="AR178" s="144" t="s">
        <v>379</v>
      </c>
      <c r="AT178" s="144" t="s">
        <v>423</v>
      </c>
      <c r="AU178" s="144" t="s">
        <v>128</v>
      </c>
      <c r="AY178" s="16" t="s">
        <v>127</v>
      </c>
      <c r="BE178" s="145">
        <f t="shared" si="14"/>
        <v>0</v>
      </c>
      <c r="BF178" s="145">
        <f t="shared" si="15"/>
        <v>0</v>
      </c>
      <c r="BG178" s="145">
        <f t="shared" si="16"/>
        <v>0</v>
      </c>
      <c r="BH178" s="145">
        <f t="shared" si="17"/>
        <v>0</v>
      </c>
      <c r="BI178" s="145">
        <f t="shared" si="18"/>
        <v>0</v>
      </c>
      <c r="BJ178" s="16" t="s">
        <v>81</v>
      </c>
      <c r="BK178" s="145">
        <f t="shared" si="19"/>
        <v>0</v>
      </c>
      <c r="BL178" s="16" t="s">
        <v>281</v>
      </c>
      <c r="BM178" s="144" t="s">
        <v>1204</v>
      </c>
    </row>
    <row r="179" spans="2:65" s="1" customFormat="1" ht="21.75" customHeight="1">
      <c r="B179" s="31"/>
      <c r="C179" s="132" t="s">
        <v>590</v>
      </c>
      <c r="D179" s="132" t="s">
        <v>130</v>
      </c>
      <c r="E179" s="133" t="s">
        <v>1113</v>
      </c>
      <c r="F179" s="134" t="s">
        <v>1114</v>
      </c>
      <c r="G179" s="135" t="s">
        <v>223</v>
      </c>
      <c r="H179" s="136">
        <v>600</v>
      </c>
      <c r="I179" s="137"/>
      <c r="J179" s="138">
        <f t="shared" si="10"/>
        <v>0</v>
      </c>
      <c r="K179" s="139"/>
      <c r="L179" s="31"/>
      <c r="M179" s="140" t="s">
        <v>1</v>
      </c>
      <c r="N179" s="141" t="s">
        <v>38</v>
      </c>
      <c r="P179" s="142">
        <f t="shared" si="11"/>
        <v>0</v>
      </c>
      <c r="Q179" s="142">
        <v>0</v>
      </c>
      <c r="R179" s="142">
        <f t="shared" si="12"/>
        <v>0</v>
      </c>
      <c r="S179" s="142">
        <v>0</v>
      </c>
      <c r="T179" s="143">
        <f t="shared" si="13"/>
        <v>0</v>
      </c>
      <c r="AR179" s="144" t="s">
        <v>281</v>
      </c>
      <c r="AT179" s="144" t="s">
        <v>130</v>
      </c>
      <c r="AU179" s="144" t="s">
        <v>128</v>
      </c>
      <c r="AY179" s="16" t="s">
        <v>127</v>
      </c>
      <c r="BE179" s="145">
        <f t="shared" si="14"/>
        <v>0</v>
      </c>
      <c r="BF179" s="145">
        <f t="shared" si="15"/>
        <v>0</v>
      </c>
      <c r="BG179" s="145">
        <f t="shared" si="16"/>
        <v>0</v>
      </c>
      <c r="BH179" s="145">
        <f t="shared" si="17"/>
        <v>0</v>
      </c>
      <c r="BI179" s="145">
        <f t="shared" si="18"/>
        <v>0</v>
      </c>
      <c r="BJ179" s="16" t="s">
        <v>81</v>
      </c>
      <c r="BK179" s="145">
        <f t="shared" si="19"/>
        <v>0</v>
      </c>
      <c r="BL179" s="16" t="s">
        <v>281</v>
      </c>
      <c r="BM179" s="144" t="s">
        <v>1205</v>
      </c>
    </row>
    <row r="180" spans="2:65" s="1" customFormat="1" ht="24.15" customHeight="1">
      <c r="B180" s="31"/>
      <c r="C180" s="173" t="s">
        <v>594</v>
      </c>
      <c r="D180" s="173" t="s">
        <v>423</v>
      </c>
      <c r="E180" s="174" t="s">
        <v>1206</v>
      </c>
      <c r="F180" s="175" t="s">
        <v>1207</v>
      </c>
      <c r="G180" s="176" t="s">
        <v>223</v>
      </c>
      <c r="H180" s="177">
        <v>600</v>
      </c>
      <c r="I180" s="178"/>
      <c r="J180" s="179">
        <f t="shared" si="10"/>
        <v>0</v>
      </c>
      <c r="K180" s="180"/>
      <c r="L180" s="181"/>
      <c r="M180" s="182" t="s">
        <v>1</v>
      </c>
      <c r="N180" s="183" t="s">
        <v>38</v>
      </c>
      <c r="P180" s="142">
        <f t="shared" si="11"/>
        <v>0</v>
      </c>
      <c r="Q180" s="142">
        <v>0</v>
      </c>
      <c r="R180" s="142">
        <f t="shared" si="12"/>
        <v>0</v>
      </c>
      <c r="S180" s="142">
        <v>0</v>
      </c>
      <c r="T180" s="143">
        <f t="shared" si="13"/>
        <v>0</v>
      </c>
      <c r="AR180" s="144" t="s">
        <v>379</v>
      </c>
      <c r="AT180" s="144" t="s">
        <v>423</v>
      </c>
      <c r="AU180" s="144" t="s">
        <v>128</v>
      </c>
      <c r="AY180" s="16" t="s">
        <v>127</v>
      </c>
      <c r="BE180" s="145">
        <f t="shared" si="14"/>
        <v>0</v>
      </c>
      <c r="BF180" s="145">
        <f t="shared" si="15"/>
        <v>0</v>
      </c>
      <c r="BG180" s="145">
        <f t="shared" si="16"/>
        <v>0</v>
      </c>
      <c r="BH180" s="145">
        <f t="shared" si="17"/>
        <v>0</v>
      </c>
      <c r="BI180" s="145">
        <f t="shared" si="18"/>
        <v>0</v>
      </c>
      <c r="BJ180" s="16" t="s">
        <v>81</v>
      </c>
      <c r="BK180" s="145">
        <f t="shared" si="19"/>
        <v>0</v>
      </c>
      <c r="BL180" s="16" t="s">
        <v>281</v>
      </c>
      <c r="BM180" s="144" t="s">
        <v>1208</v>
      </c>
    </row>
    <row r="181" spans="2:65" s="1" customFormat="1" ht="16.5" customHeight="1">
      <c r="B181" s="31"/>
      <c r="C181" s="132" t="s">
        <v>598</v>
      </c>
      <c r="D181" s="132" t="s">
        <v>130</v>
      </c>
      <c r="E181" s="133" t="s">
        <v>1209</v>
      </c>
      <c r="F181" s="134" t="s">
        <v>1210</v>
      </c>
      <c r="G181" s="135" t="s">
        <v>872</v>
      </c>
      <c r="H181" s="136">
        <v>1</v>
      </c>
      <c r="I181" s="137"/>
      <c r="J181" s="138">
        <f t="shared" si="10"/>
        <v>0</v>
      </c>
      <c r="K181" s="139"/>
      <c r="L181" s="31"/>
      <c r="M181" s="140" t="s">
        <v>1</v>
      </c>
      <c r="N181" s="141" t="s">
        <v>38</v>
      </c>
      <c r="P181" s="142">
        <f t="shared" si="11"/>
        <v>0</v>
      </c>
      <c r="Q181" s="142">
        <v>0</v>
      </c>
      <c r="R181" s="142">
        <f t="shared" si="12"/>
        <v>0</v>
      </c>
      <c r="S181" s="142">
        <v>0</v>
      </c>
      <c r="T181" s="143">
        <f t="shared" si="13"/>
        <v>0</v>
      </c>
      <c r="AR181" s="144" t="s">
        <v>281</v>
      </c>
      <c r="AT181" s="144" t="s">
        <v>130</v>
      </c>
      <c r="AU181" s="144" t="s">
        <v>128</v>
      </c>
      <c r="AY181" s="16" t="s">
        <v>127</v>
      </c>
      <c r="BE181" s="145">
        <f t="shared" si="14"/>
        <v>0</v>
      </c>
      <c r="BF181" s="145">
        <f t="shared" si="15"/>
        <v>0</v>
      </c>
      <c r="BG181" s="145">
        <f t="shared" si="16"/>
        <v>0</v>
      </c>
      <c r="BH181" s="145">
        <f t="shared" si="17"/>
        <v>0</v>
      </c>
      <c r="BI181" s="145">
        <f t="shared" si="18"/>
        <v>0</v>
      </c>
      <c r="BJ181" s="16" t="s">
        <v>81</v>
      </c>
      <c r="BK181" s="145">
        <f t="shared" si="19"/>
        <v>0</v>
      </c>
      <c r="BL181" s="16" t="s">
        <v>281</v>
      </c>
      <c r="BM181" s="144" t="s">
        <v>1211</v>
      </c>
    </row>
    <row r="182" spans="2:65" s="1" customFormat="1" ht="16.5" customHeight="1">
      <c r="B182" s="31"/>
      <c r="C182" s="132" t="s">
        <v>602</v>
      </c>
      <c r="D182" s="132" t="s">
        <v>130</v>
      </c>
      <c r="E182" s="133" t="s">
        <v>1212</v>
      </c>
      <c r="F182" s="134" t="s">
        <v>1213</v>
      </c>
      <c r="G182" s="135" t="s">
        <v>872</v>
      </c>
      <c r="H182" s="136">
        <v>1</v>
      </c>
      <c r="I182" s="137"/>
      <c r="J182" s="138">
        <f t="shared" si="10"/>
        <v>0</v>
      </c>
      <c r="K182" s="139"/>
      <c r="L182" s="31"/>
      <c r="M182" s="140" t="s">
        <v>1</v>
      </c>
      <c r="N182" s="141" t="s">
        <v>38</v>
      </c>
      <c r="P182" s="142">
        <f t="shared" si="11"/>
        <v>0</v>
      </c>
      <c r="Q182" s="142">
        <v>0</v>
      </c>
      <c r="R182" s="142">
        <f t="shared" si="12"/>
        <v>0</v>
      </c>
      <c r="S182" s="142">
        <v>0</v>
      </c>
      <c r="T182" s="143">
        <f t="shared" si="13"/>
        <v>0</v>
      </c>
      <c r="AR182" s="144" t="s">
        <v>281</v>
      </c>
      <c r="AT182" s="144" t="s">
        <v>130</v>
      </c>
      <c r="AU182" s="144" t="s">
        <v>128</v>
      </c>
      <c r="AY182" s="16" t="s">
        <v>127</v>
      </c>
      <c r="BE182" s="145">
        <f t="shared" si="14"/>
        <v>0</v>
      </c>
      <c r="BF182" s="145">
        <f t="shared" si="15"/>
        <v>0</v>
      </c>
      <c r="BG182" s="145">
        <f t="shared" si="16"/>
        <v>0</v>
      </c>
      <c r="BH182" s="145">
        <f t="shared" si="17"/>
        <v>0</v>
      </c>
      <c r="BI182" s="145">
        <f t="shared" si="18"/>
        <v>0</v>
      </c>
      <c r="BJ182" s="16" t="s">
        <v>81</v>
      </c>
      <c r="BK182" s="145">
        <f t="shared" si="19"/>
        <v>0</v>
      </c>
      <c r="BL182" s="16" t="s">
        <v>281</v>
      </c>
      <c r="BM182" s="144" t="s">
        <v>1214</v>
      </c>
    </row>
    <row r="183" spans="2:65" s="1" customFormat="1" ht="16.5" customHeight="1">
      <c r="B183" s="31"/>
      <c r="C183" s="132" t="s">
        <v>606</v>
      </c>
      <c r="D183" s="132" t="s">
        <v>130</v>
      </c>
      <c r="E183" s="133" t="s">
        <v>1215</v>
      </c>
      <c r="F183" s="134" t="s">
        <v>1216</v>
      </c>
      <c r="G183" s="135" t="s">
        <v>141</v>
      </c>
      <c r="H183" s="136">
        <v>1</v>
      </c>
      <c r="I183" s="137"/>
      <c r="J183" s="138">
        <f t="shared" si="10"/>
        <v>0</v>
      </c>
      <c r="K183" s="139"/>
      <c r="L183" s="31"/>
      <c r="M183" s="140" t="s">
        <v>1</v>
      </c>
      <c r="N183" s="141" t="s">
        <v>38</v>
      </c>
      <c r="P183" s="142">
        <f t="shared" si="11"/>
        <v>0</v>
      </c>
      <c r="Q183" s="142">
        <v>0</v>
      </c>
      <c r="R183" s="142">
        <f t="shared" si="12"/>
        <v>0</v>
      </c>
      <c r="S183" s="142">
        <v>0</v>
      </c>
      <c r="T183" s="143">
        <f t="shared" si="13"/>
        <v>0</v>
      </c>
      <c r="AR183" s="144" t="s">
        <v>281</v>
      </c>
      <c r="AT183" s="144" t="s">
        <v>130</v>
      </c>
      <c r="AU183" s="144" t="s">
        <v>128</v>
      </c>
      <c r="AY183" s="16" t="s">
        <v>127</v>
      </c>
      <c r="BE183" s="145">
        <f t="shared" si="14"/>
        <v>0</v>
      </c>
      <c r="BF183" s="145">
        <f t="shared" si="15"/>
        <v>0</v>
      </c>
      <c r="BG183" s="145">
        <f t="shared" si="16"/>
        <v>0</v>
      </c>
      <c r="BH183" s="145">
        <f t="shared" si="17"/>
        <v>0</v>
      </c>
      <c r="BI183" s="145">
        <f t="shared" si="18"/>
        <v>0</v>
      </c>
      <c r="BJ183" s="16" t="s">
        <v>81</v>
      </c>
      <c r="BK183" s="145">
        <f t="shared" si="19"/>
        <v>0</v>
      </c>
      <c r="BL183" s="16" t="s">
        <v>281</v>
      </c>
      <c r="BM183" s="144" t="s">
        <v>1217</v>
      </c>
    </row>
    <row r="184" spans="2:65" s="1" customFormat="1" ht="16.5" customHeight="1">
      <c r="B184" s="31"/>
      <c r="C184" s="132" t="s">
        <v>610</v>
      </c>
      <c r="D184" s="132" t="s">
        <v>130</v>
      </c>
      <c r="E184" s="133" t="s">
        <v>1218</v>
      </c>
      <c r="F184" s="134" t="s">
        <v>1219</v>
      </c>
      <c r="G184" s="135" t="s">
        <v>872</v>
      </c>
      <c r="H184" s="136">
        <v>1</v>
      </c>
      <c r="I184" s="137"/>
      <c r="J184" s="138">
        <f t="shared" si="10"/>
        <v>0</v>
      </c>
      <c r="K184" s="139"/>
      <c r="L184" s="31"/>
      <c r="M184" s="140" t="s">
        <v>1</v>
      </c>
      <c r="N184" s="141" t="s">
        <v>38</v>
      </c>
      <c r="P184" s="142">
        <f t="shared" si="11"/>
        <v>0</v>
      </c>
      <c r="Q184" s="142">
        <v>0</v>
      </c>
      <c r="R184" s="142">
        <f t="shared" si="12"/>
        <v>0</v>
      </c>
      <c r="S184" s="142">
        <v>0</v>
      </c>
      <c r="T184" s="143">
        <f t="shared" si="13"/>
        <v>0</v>
      </c>
      <c r="AR184" s="144" t="s">
        <v>281</v>
      </c>
      <c r="AT184" s="144" t="s">
        <v>130</v>
      </c>
      <c r="AU184" s="144" t="s">
        <v>128</v>
      </c>
      <c r="AY184" s="16" t="s">
        <v>127</v>
      </c>
      <c r="BE184" s="145">
        <f t="shared" si="14"/>
        <v>0</v>
      </c>
      <c r="BF184" s="145">
        <f t="shared" si="15"/>
        <v>0</v>
      </c>
      <c r="BG184" s="145">
        <f t="shared" si="16"/>
        <v>0</v>
      </c>
      <c r="BH184" s="145">
        <f t="shared" si="17"/>
        <v>0</v>
      </c>
      <c r="BI184" s="145">
        <f t="shared" si="18"/>
        <v>0</v>
      </c>
      <c r="BJ184" s="16" t="s">
        <v>81</v>
      </c>
      <c r="BK184" s="145">
        <f t="shared" si="19"/>
        <v>0</v>
      </c>
      <c r="BL184" s="16" t="s">
        <v>281</v>
      </c>
      <c r="BM184" s="144" t="s">
        <v>1220</v>
      </c>
    </row>
    <row r="185" spans="2:65" s="11" customFormat="1" ht="20.85" customHeight="1">
      <c r="B185" s="120"/>
      <c r="D185" s="121" t="s">
        <v>72</v>
      </c>
      <c r="E185" s="130" t="s">
        <v>1221</v>
      </c>
      <c r="F185" s="130" t="s">
        <v>1222</v>
      </c>
      <c r="I185" s="123"/>
      <c r="J185" s="131">
        <f>BK185</f>
        <v>0</v>
      </c>
      <c r="L185" s="120"/>
      <c r="M185" s="125"/>
      <c r="P185" s="126">
        <f>SUM(P186:P198)</f>
        <v>0</v>
      </c>
      <c r="R185" s="126">
        <f>SUM(R186:R198)</f>
        <v>0</v>
      </c>
      <c r="T185" s="127">
        <f>SUM(T186:T198)</f>
        <v>0</v>
      </c>
      <c r="AR185" s="121" t="s">
        <v>83</v>
      </c>
      <c r="AT185" s="128" t="s">
        <v>72</v>
      </c>
      <c r="AU185" s="128" t="s">
        <v>83</v>
      </c>
      <c r="AY185" s="121" t="s">
        <v>127</v>
      </c>
      <c r="BK185" s="129">
        <f>SUM(BK186:BK198)</f>
        <v>0</v>
      </c>
    </row>
    <row r="186" spans="2:65" s="1" customFormat="1" ht="21.75" customHeight="1">
      <c r="B186" s="31"/>
      <c r="C186" s="132" t="s">
        <v>614</v>
      </c>
      <c r="D186" s="132" t="s">
        <v>130</v>
      </c>
      <c r="E186" s="133" t="s">
        <v>1223</v>
      </c>
      <c r="F186" s="134" t="s">
        <v>1224</v>
      </c>
      <c r="G186" s="135" t="s">
        <v>141</v>
      </c>
      <c r="H186" s="136">
        <v>1</v>
      </c>
      <c r="I186" s="137"/>
      <c r="J186" s="138">
        <f t="shared" ref="J186:J198" si="20">ROUND(I186*H186,2)</f>
        <v>0</v>
      </c>
      <c r="K186" s="139"/>
      <c r="L186" s="31"/>
      <c r="M186" s="140" t="s">
        <v>1</v>
      </c>
      <c r="N186" s="141" t="s">
        <v>38</v>
      </c>
      <c r="P186" s="142">
        <f t="shared" ref="P186:P198" si="21">O186*H186</f>
        <v>0</v>
      </c>
      <c r="Q186" s="142">
        <v>0</v>
      </c>
      <c r="R186" s="142">
        <f t="shared" ref="R186:R198" si="22">Q186*H186</f>
        <v>0</v>
      </c>
      <c r="S186" s="142">
        <v>0</v>
      </c>
      <c r="T186" s="143">
        <f t="shared" ref="T186:T198" si="23">S186*H186</f>
        <v>0</v>
      </c>
      <c r="AR186" s="144" t="s">
        <v>281</v>
      </c>
      <c r="AT186" s="144" t="s">
        <v>130</v>
      </c>
      <c r="AU186" s="144" t="s">
        <v>128</v>
      </c>
      <c r="AY186" s="16" t="s">
        <v>127</v>
      </c>
      <c r="BE186" s="145">
        <f t="shared" ref="BE186:BE198" si="24">IF(N186="základní",J186,0)</f>
        <v>0</v>
      </c>
      <c r="BF186" s="145">
        <f t="shared" ref="BF186:BF198" si="25">IF(N186="snížená",J186,0)</f>
        <v>0</v>
      </c>
      <c r="BG186" s="145">
        <f t="shared" ref="BG186:BG198" si="26">IF(N186="zákl. přenesená",J186,0)</f>
        <v>0</v>
      </c>
      <c r="BH186" s="145">
        <f t="shared" ref="BH186:BH198" si="27">IF(N186="sníž. přenesená",J186,0)</f>
        <v>0</v>
      </c>
      <c r="BI186" s="145">
        <f t="shared" ref="BI186:BI198" si="28">IF(N186="nulová",J186,0)</f>
        <v>0</v>
      </c>
      <c r="BJ186" s="16" t="s">
        <v>81</v>
      </c>
      <c r="BK186" s="145">
        <f t="shared" ref="BK186:BK198" si="29">ROUND(I186*H186,2)</f>
        <v>0</v>
      </c>
      <c r="BL186" s="16" t="s">
        <v>281</v>
      </c>
      <c r="BM186" s="144" t="s">
        <v>1225</v>
      </c>
    </row>
    <row r="187" spans="2:65" s="1" customFormat="1" ht="49.2" customHeight="1">
      <c r="B187" s="31"/>
      <c r="C187" s="173" t="s">
        <v>618</v>
      </c>
      <c r="D187" s="173" t="s">
        <v>423</v>
      </c>
      <c r="E187" s="174" t="s">
        <v>1226</v>
      </c>
      <c r="F187" s="175" t="s">
        <v>1227</v>
      </c>
      <c r="G187" s="176" t="s">
        <v>141</v>
      </c>
      <c r="H187" s="177">
        <v>1</v>
      </c>
      <c r="I187" s="178"/>
      <c r="J187" s="179">
        <f t="shared" si="20"/>
        <v>0</v>
      </c>
      <c r="K187" s="180"/>
      <c r="L187" s="181"/>
      <c r="M187" s="182" t="s">
        <v>1</v>
      </c>
      <c r="N187" s="183" t="s">
        <v>38</v>
      </c>
      <c r="P187" s="142">
        <f t="shared" si="21"/>
        <v>0</v>
      </c>
      <c r="Q187" s="142">
        <v>0</v>
      </c>
      <c r="R187" s="142">
        <f t="shared" si="22"/>
        <v>0</v>
      </c>
      <c r="S187" s="142">
        <v>0</v>
      </c>
      <c r="T187" s="143">
        <f t="shared" si="23"/>
        <v>0</v>
      </c>
      <c r="AR187" s="144" t="s">
        <v>379</v>
      </c>
      <c r="AT187" s="144" t="s">
        <v>423</v>
      </c>
      <c r="AU187" s="144" t="s">
        <v>128</v>
      </c>
      <c r="AY187" s="16" t="s">
        <v>127</v>
      </c>
      <c r="BE187" s="145">
        <f t="shared" si="24"/>
        <v>0</v>
      </c>
      <c r="BF187" s="145">
        <f t="shared" si="25"/>
        <v>0</v>
      </c>
      <c r="BG187" s="145">
        <f t="shared" si="26"/>
        <v>0</v>
      </c>
      <c r="BH187" s="145">
        <f t="shared" si="27"/>
        <v>0</v>
      </c>
      <c r="BI187" s="145">
        <f t="shared" si="28"/>
        <v>0</v>
      </c>
      <c r="BJ187" s="16" t="s">
        <v>81</v>
      </c>
      <c r="BK187" s="145">
        <f t="shared" si="29"/>
        <v>0</v>
      </c>
      <c r="BL187" s="16" t="s">
        <v>281</v>
      </c>
      <c r="BM187" s="144" t="s">
        <v>1228</v>
      </c>
    </row>
    <row r="188" spans="2:65" s="1" customFormat="1" ht="21.75" customHeight="1">
      <c r="B188" s="31"/>
      <c r="C188" s="132" t="s">
        <v>624</v>
      </c>
      <c r="D188" s="132" t="s">
        <v>130</v>
      </c>
      <c r="E188" s="133" t="s">
        <v>1229</v>
      </c>
      <c r="F188" s="134" t="s">
        <v>1230</v>
      </c>
      <c r="G188" s="135" t="s">
        <v>141</v>
      </c>
      <c r="H188" s="136">
        <v>3</v>
      </c>
      <c r="I188" s="137"/>
      <c r="J188" s="138">
        <f t="shared" si="20"/>
        <v>0</v>
      </c>
      <c r="K188" s="139"/>
      <c r="L188" s="31"/>
      <c r="M188" s="140" t="s">
        <v>1</v>
      </c>
      <c r="N188" s="141" t="s">
        <v>38</v>
      </c>
      <c r="P188" s="142">
        <f t="shared" si="21"/>
        <v>0</v>
      </c>
      <c r="Q188" s="142">
        <v>0</v>
      </c>
      <c r="R188" s="142">
        <f t="shared" si="22"/>
        <v>0</v>
      </c>
      <c r="S188" s="142">
        <v>0</v>
      </c>
      <c r="T188" s="143">
        <f t="shared" si="23"/>
        <v>0</v>
      </c>
      <c r="AR188" s="144" t="s">
        <v>281</v>
      </c>
      <c r="AT188" s="144" t="s">
        <v>130</v>
      </c>
      <c r="AU188" s="144" t="s">
        <v>128</v>
      </c>
      <c r="AY188" s="16" t="s">
        <v>127</v>
      </c>
      <c r="BE188" s="145">
        <f t="shared" si="24"/>
        <v>0</v>
      </c>
      <c r="BF188" s="145">
        <f t="shared" si="25"/>
        <v>0</v>
      </c>
      <c r="BG188" s="145">
        <f t="shared" si="26"/>
        <v>0</v>
      </c>
      <c r="BH188" s="145">
        <f t="shared" si="27"/>
        <v>0</v>
      </c>
      <c r="BI188" s="145">
        <f t="shared" si="28"/>
        <v>0</v>
      </c>
      <c r="BJ188" s="16" t="s">
        <v>81</v>
      </c>
      <c r="BK188" s="145">
        <f t="shared" si="29"/>
        <v>0</v>
      </c>
      <c r="BL188" s="16" t="s">
        <v>281</v>
      </c>
      <c r="BM188" s="144" t="s">
        <v>1231</v>
      </c>
    </row>
    <row r="189" spans="2:65" s="1" customFormat="1" ht="24.15" customHeight="1">
      <c r="B189" s="31"/>
      <c r="C189" s="173" t="s">
        <v>163</v>
      </c>
      <c r="D189" s="173" t="s">
        <v>423</v>
      </c>
      <c r="E189" s="174" t="s">
        <v>515</v>
      </c>
      <c r="F189" s="175" t="s">
        <v>1232</v>
      </c>
      <c r="G189" s="176" t="s">
        <v>141</v>
      </c>
      <c r="H189" s="177">
        <v>2</v>
      </c>
      <c r="I189" s="178"/>
      <c r="J189" s="179">
        <f t="shared" si="20"/>
        <v>0</v>
      </c>
      <c r="K189" s="180"/>
      <c r="L189" s="181"/>
      <c r="M189" s="182" t="s">
        <v>1</v>
      </c>
      <c r="N189" s="183" t="s">
        <v>38</v>
      </c>
      <c r="P189" s="142">
        <f t="shared" si="21"/>
        <v>0</v>
      </c>
      <c r="Q189" s="142">
        <v>0</v>
      </c>
      <c r="R189" s="142">
        <f t="shared" si="22"/>
        <v>0</v>
      </c>
      <c r="S189" s="142">
        <v>0</v>
      </c>
      <c r="T189" s="143">
        <f t="shared" si="23"/>
        <v>0</v>
      </c>
      <c r="AR189" s="144" t="s">
        <v>379</v>
      </c>
      <c r="AT189" s="144" t="s">
        <v>423</v>
      </c>
      <c r="AU189" s="144" t="s">
        <v>128</v>
      </c>
      <c r="AY189" s="16" t="s">
        <v>127</v>
      </c>
      <c r="BE189" s="145">
        <f t="shared" si="24"/>
        <v>0</v>
      </c>
      <c r="BF189" s="145">
        <f t="shared" si="25"/>
        <v>0</v>
      </c>
      <c r="BG189" s="145">
        <f t="shared" si="26"/>
        <v>0</v>
      </c>
      <c r="BH189" s="145">
        <f t="shared" si="27"/>
        <v>0</v>
      </c>
      <c r="BI189" s="145">
        <f t="shared" si="28"/>
        <v>0</v>
      </c>
      <c r="BJ189" s="16" t="s">
        <v>81</v>
      </c>
      <c r="BK189" s="145">
        <f t="shared" si="29"/>
        <v>0</v>
      </c>
      <c r="BL189" s="16" t="s">
        <v>281</v>
      </c>
      <c r="BM189" s="144" t="s">
        <v>1233</v>
      </c>
    </row>
    <row r="190" spans="2:65" s="1" customFormat="1" ht="24.15" customHeight="1">
      <c r="B190" s="31"/>
      <c r="C190" s="173" t="s">
        <v>256</v>
      </c>
      <c r="D190" s="173" t="s">
        <v>423</v>
      </c>
      <c r="E190" s="174" t="s">
        <v>524</v>
      </c>
      <c r="F190" s="175" t="s">
        <v>1234</v>
      </c>
      <c r="G190" s="176" t="s">
        <v>141</v>
      </c>
      <c r="H190" s="177">
        <v>1</v>
      </c>
      <c r="I190" s="178"/>
      <c r="J190" s="179">
        <f t="shared" si="20"/>
        <v>0</v>
      </c>
      <c r="K190" s="180"/>
      <c r="L190" s="181"/>
      <c r="M190" s="182" t="s">
        <v>1</v>
      </c>
      <c r="N190" s="183" t="s">
        <v>38</v>
      </c>
      <c r="P190" s="142">
        <f t="shared" si="21"/>
        <v>0</v>
      </c>
      <c r="Q190" s="142">
        <v>0</v>
      </c>
      <c r="R190" s="142">
        <f t="shared" si="22"/>
        <v>0</v>
      </c>
      <c r="S190" s="142">
        <v>0</v>
      </c>
      <c r="T190" s="143">
        <f t="shared" si="23"/>
        <v>0</v>
      </c>
      <c r="AR190" s="144" t="s">
        <v>379</v>
      </c>
      <c r="AT190" s="144" t="s">
        <v>423</v>
      </c>
      <c r="AU190" s="144" t="s">
        <v>128</v>
      </c>
      <c r="AY190" s="16" t="s">
        <v>127</v>
      </c>
      <c r="BE190" s="145">
        <f t="shared" si="24"/>
        <v>0</v>
      </c>
      <c r="BF190" s="145">
        <f t="shared" si="25"/>
        <v>0</v>
      </c>
      <c r="BG190" s="145">
        <f t="shared" si="26"/>
        <v>0</v>
      </c>
      <c r="BH190" s="145">
        <f t="shared" si="27"/>
        <v>0</v>
      </c>
      <c r="BI190" s="145">
        <f t="shared" si="28"/>
        <v>0</v>
      </c>
      <c r="BJ190" s="16" t="s">
        <v>81</v>
      </c>
      <c r="BK190" s="145">
        <f t="shared" si="29"/>
        <v>0</v>
      </c>
      <c r="BL190" s="16" t="s">
        <v>281</v>
      </c>
      <c r="BM190" s="144" t="s">
        <v>1235</v>
      </c>
    </row>
    <row r="191" spans="2:65" s="1" customFormat="1" ht="16.5" customHeight="1">
      <c r="B191" s="31"/>
      <c r="C191" s="173" t="s">
        <v>634</v>
      </c>
      <c r="D191" s="173" t="s">
        <v>423</v>
      </c>
      <c r="E191" s="174" t="s">
        <v>1236</v>
      </c>
      <c r="F191" s="175" t="s">
        <v>1237</v>
      </c>
      <c r="G191" s="176" t="s">
        <v>141</v>
      </c>
      <c r="H191" s="177">
        <v>1</v>
      </c>
      <c r="I191" s="178"/>
      <c r="J191" s="179">
        <f t="shared" si="20"/>
        <v>0</v>
      </c>
      <c r="K191" s="180"/>
      <c r="L191" s="181"/>
      <c r="M191" s="182" t="s">
        <v>1</v>
      </c>
      <c r="N191" s="183" t="s">
        <v>38</v>
      </c>
      <c r="P191" s="142">
        <f t="shared" si="21"/>
        <v>0</v>
      </c>
      <c r="Q191" s="142">
        <v>0</v>
      </c>
      <c r="R191" s="142">
        <f t="shared" si="22"/>
        <v>0</v>
      </c>
      <c r="S191" s="142">
        <v>0</v>
      </c>
      <c r="T191" s="143">
        <f t="shared" si="23"/>
        <v>0</v>
      </c>
      <c r="AR191" s="144" t="s">
        <v>379</v>
      </c>
      <c r="AT191" s="144" t="s">
        <v>423</v>
      </c>
      <c r="AU191" s="144" t="s">
        <v>128</v>
      </c>
      <c r="AY191" s="16" t="s">
        <v>127</v>
      </c>
      <c r="BE191" s="145">
        <f t="shared" si="24"/>
        <v>0</v>
      </c>
      <c r="BF191" s="145">
        <f t="shared" si="25"/>
        <v>0</v>
      </c>
      <c r="BG191" s="145">
        <f t="shared" si="26"/>
        <v>0</v>
      </c>
      <c r="BH191" s="145">
        <f t="shared" si="27"/>
        <v>0</v>
      </c>
      <c r="BI191" s="145">
        <f t="shared" si="28"/>
        <v>0</v>
      </c>
      <c r="BJ191" s="16" t="s">
        <v>81</v>
      </c>
      <c r="BK191" s="145">
        <f t="shared" si="29"/>
        <v>0</v>
      </c>
      <c r="BL191" s="16" t="s">
        <v>281</v>
      </c>
      <c r="BM191" s="144" t="s">
        <v>1238</v>
      </c>
    </row>
    <row r="192" spans="2:65" s="1" customFormat="1" ht="24.15" customHeight="1">
      <c r="B192" s="31"/>
      <c r="C192" s="132" t="s">
        <v>638</v>
      </c>
      <c r="D192" s="132" t="s">
        <v>130</v>
      </c>
      <c r="E192" s="133" t="s">
        <v>1239</v>
      </c>
      <c r="F192" s="134" t="s">
        <v>1240</v>
      </c>
      <c r="G192" s="135" t="s">
        <v>141</v>
      </c>
      <c r="H192" s="136">
        <v>1</v>
      </c>
      <c r="I192" s="137"/>
      <c r="J192" s="138">
        <f t="shared" si="20"/>
        <v>0</v>
      </c>
      <c r="K192" s="139"/>
      <c r="L192" s="31"/>
      <c r="M192" s="140" t="s">
        <v>1</v>
      </c>
      <c r="N192" s="141" t="s">
        <v>38</v>
      </c>
      <c r="P192" s="142">
        <f t="shared" si="21"/>
        <v>0</v>
      </c>
      <c r="Q192" s="142">
        <v>0</v>
      </c>
      <c r="R192" s="142">
        <f t="shared" si="22"/>
        <v>0</v>
      </c>
      <c r="S192" s="142">
        <v>0</v>
      </c>
      <c r="T192" s="143">
        <f t="shared" si="23"/>
        <v>0</v>
      </c>
      <c r="AR192" s="144" t="s">
        <v>281</v>
      </c>
      <c r="AT192" s="144" t="s">
        <v>130</v>
      </c>
      <c r="AU192" s="144" t="s">
        <v>128</v>
      </c>
      <c r="AY192" s="16" t="s">
        <v>127</v>
      </c>
      <c r="BE192" s="145">
        <f t="shared" si="24"/>
        <v>0</v>
      </c>
      <c r="BF192" s="145">
        <f t="shared" si="25"/>
        <v>0</v>
      </c>
      <c r="BG192" s="145">
        <f t="shared" si="26"/>
        <v>0</v>
      </c>
      <c r="BH192" s="145">
        <f t="shared" si="27"/>
        <v>0</v>
      </c>
      <c r="BI192" s="145">
        <f t="shared" si="28"/>
        <v>0</v>
      </c>
      <c r="BJ192" s="16" t="s">
        <v>81</v>
      </c>
      <c r="BK192" s="145">
        <f t="shared" si="29"/>
        <v>0</v>
      </c>
      <c r="BL192" s="16" t="s">
        <v>281</v>
      </c>
      <c r="BM192" s="144" t="s">
        <v>1241</v>
      </c>
    </row>
    <row r="193" spans="2:65" s="1" customFormat="1" ht="24.15" customHeight="1">
      <c r="B193" s="31"/>
      <c r="C193" s="173" t="s">
        <v>642</v>
      </c>
      <c r="D193" s="173" t="s">
        <v>423</v>
      </c>
      <c r="E193" s="174" t="s">
        <v>533</v>
      </c>
      <c r="F193" s="175" t="s">
        <v>1242</v>
      </c>
      <c r="G193" s="176" t="s">
        <v>141</v>
      </c>
      <c r="H193" s="177">
        <v>1</v>
      </c>
      <c r="I193" s="178"/>
      <c r="J193" s="179">
        <f t="shared" si="20"/>
        <v>0</v>
      </c>
      <c r="K193" s="180"/>
      <c r="L193" s="181"/>
      <c r="M193" s="182" t="s">
        <v>1</v>
      </c>
      <c r="N193" s="183" t="s">
        <v>38</v>
      </c>
      <c r="P193" s="142">
        <f t="shared" si="21"/>
        <v>0</v>
      </c>
      <c r="Q193" s="142">
        <v>0</v>
      </c>
      <c r="R193" s="142">
        <f t="shared" si="22"/>
        <v>0</v>
      </c>
      <c r="S193" s="142">
        <v>0</v>
      </c>
      <c r="T193" s="143">
        <f t="shared" si="23"/>
        <v>0</v>
      </c>
      <c r="AR193" s="144" t="s">
        <v>379</v>
      </c>
      <c r="AT193" s="144" t="s">
        <v>423</v>
      </c>
      <c r="AU193" s="144" t="s">
        <v>128</v>
      </c>
      <c r="AY193" s="16" t="s">
        <v>127</v>
      </c>
      <c r="BE193" s="145">
        <f t="shared" si="24"/>
        <v>0</v>
      </c>
      <c r="BF193" s="145">
        <f t="shared" si="25"/>
        <v>0</v>
      </c>
      <c r="BG193" s="145">
        <f t="shared" si="26"/>
        <v>0</v>
      </c>
      <c r="BH193" s="145">
        <f t="shared" si="27"/>
        <v>0</v>
      </c>
      <c r="BI193" s="145">
        <f t="shared" si="28"/>
        <v>0</v>
      </c>
      <c r="BJ193" s="16" t="s">
        <v>81</v>
      </c>
      <c r="BK193" s="145">
        <f t="shared" si="29"/>
        <v>0</v>
      </c>
      <c r="BL193" s="16" t="s">
        <v>281</v>
      </c>
      <c r="BM193" s="144" t="s">
        <v>1243</v>
      </c>
    </row>
    <row r="194" spans="2:65" s="1" customFormat="1" ht="16.5" customHeight="1">
      <c r="B194" s="31"/>
      <c r="C194" s="173" t="s">
        <v>646</v>
      </c>
      <c r="D194" s="173" t="s">
        <v>423</v>
      </c>
      <c r="E194" s="174" t="s">
        <v>539</v>
      </c>
      <c r="F194" s="175" t="s">
        <v>1244</v>
      </c>
      <c r="G194" s="176" t="s">
        <v>141</v>
      </c>
      <c r="H194" s="177">
        <v>1</v>
      </c>
      <c r="I194" s="178"/>
      <c r="J194" s="179">
        <f t="shared" si="20"/>
        <v>0</v>
      </c>
      <c r="K194" s="180"/>
      <c r="L194" s="181"/>
      <c r="M194" s="182" t="s">
        <v>1</v>
      </c>
      <c r="N194" s="183" t="s">
        <v>38</v>
      </c>
      <c r="P194" s="142">
        <f t="shared" si="21"/>
        <v>0</v>
      </c>
      <c r="Q194" s="142">
        <v>0</v>
      </c>
      <c r="R194" s="142">
        <f t="shared" si="22"/>
        <v>0</v>
      </c>
      <c r="S194" s="142">
        <v>0</v>
      </c>
      <c r="T194" s="143">
        <f t="shared" si="23"/>
        <v>0</v>
      </c>
      <c r="AR194" s="144" t="s">
        <v>379</v>
      </c>
      <c r="AT194" s="144" t="s">
        <v>423</v>
      </c>
      <c r="AU194" s="144" t="s">
        <v>128</v>
      </c>
      <c r="AY194" s="16" t="s">
        <v>127</v>
      </c>
      <c r="BE194" s="145">
        <f t="shared" si="24"/>
        <v>0</v>
      </c>
      <c r="BF194" s="145">
        <f t="shared" si="25"/>
        <v>0</v>
      </c>
      <c r="BG194" s="145">
        <f t="shared" si="26"/>
        <v>0</v>
      </c>
      <c r="BH194" s="145">
        <f t="shared" si="27"/>
        <v>0</v>
      </c>
      <c r="BI194" s="145">
        <f t="shared" si="28"/>
        <v>0</v>
      </c>
      <c r="BJ194" s="16" t="s">
        <v>81</v>
      </c>
      <c r="BK194" s="145">
        <f t="shared" si="29"/>
        <v>0</v>
      </c>
      <c r="BL194" s="16" t="s">
        <v>281</v>
      </c>
      <c r="BM194" s="144" t="s">
        <v>1245</v>
      </c>
    </row>
    <row r="195" spans="2:65" s="1" customFormat="1" ht="16.5" customHeight="1">
      <c r="B195" s="31"/>
      <c r="C195" s="132" t="s">
        <v>650</v>
      </c>
      <c r="D195" s="132" t="s">
        <v>130</v>
      </c>
      <c r="E195" s="133" t="s">
        <v>1246</v>
      </c>
      <c r="F195" s="134" t="s">
        <v>1247</v>
      </c>
      <c r="G195" s="135" t="s">
        <v>141</v>
      </c>
      <c r="H195" s="136">
        <v>4</v>
      </c>
      <c r="I195" s="137"/>
      <c r="J195" s="138">
        <f t="shared" si="20"/>
        <v>0</v>
      </c>
      <c r="K195" s="139"/>
      <c r="L195" s="31"/>
      <c r="M195" s="140" t="s">
        <v>1</v>
      </c>
      <c r="N195" s="141" t="s">
        <v>38</v>
      </c>
      <c r="P195" s="142">
        <f t="shared" si="21"/>
        <v>0</v>
      </c>
      <c r="Q195" s="142">
        <v>0</v>
      </c>
      <c r="R195" s="142">
        <f t="shared" si="22"/>
        <v>0</v>
      </c>
      <c r="S195" s="142">
        <v>0</v>
      </c>
      <c r="T195" s="143">
        <f t="shared" si="23"/>
        <v>0</v>
      </c>
      <c r="AR195" s="144" t="s">
        <v>281</v>
      </c>
      <c r="AT195" s="144" t="s">
        <v>130</v>
      </c>
      <c r="AU195" s="144" t="s">
        <v>128</v>
      </c>
      <c r="AY195" s="16" t="s">
        <v>127</v>
      </c>
      <c r="BE195" s="145">
        <f t="shared" si="24"/>
        <v>0</v>
      </c>
      <c r="BF195" s="145">
        <f t="shared" si="25"/>
        <v>0</v>
      </c>
      <c r="BG195" s="145">
        <f t="shared" si="26"/>
        <v>0</v>
      </c>
      <c r="BH195" s="145">
        <f t="shared" si="27"/>
        <v>0</v>
      </c>
      <c r="BI195" s="145">
        <f t="shared" si="28"/>
        <v>0</v>
      </c>
      <c r="BJ195" s="16" t="s">
        <v>81</v>
      </c>
      <c r="BK195" s="145">
        <f t="shared" si="29"/>
        <v>0</v>
      </c>
      <c r="BL195" s="16" t="s">
        <v>281</v>
      </c>
      <c r="BM195" s="144" t="s">
        <v>1248</v>
      </c>
    </row>
    <row r="196" spans="2:65" s="1" customFormat="1" ht="24.15" customHeight="1">
      <c r="B196" s="31"/>
      <c r="C196" s="173" t="s">
        <v>654</v>
      </c>
      <c r="D196" s="173" t="s">
        <v>423</v>
      </c>
      <c r="E196" s="174" t="s">
        <v>1249</v>
      </c>
      <c r="F196" s="175" t="s">
        <v>1250</v>
      </c>
      <c r="G196" s="176" t="s">
        <v>141</v>
      </c>
      <c r="H196" s="177">
        <v>4</v>
      </c>
      <c r="I196" s="178"/>
      <c r="J196" s="179">
        <f t="shared" si="20"/>
        <v>0</v>
      </c>
      <c r="K196" s="180"/>
      <c r="L196" s="181"/>
      <c r="M196" s="182" t="s">
        <v>1</v>
      </c>
      <c r="N196" s="183" t="s">
        <v>38</v>
      </c>
      <c r="P196" s="142">
        <f t="shared" si="21"/>
        <v>0</v>
      </c>
      <c r="Q196" s="142">
        <v>0</v>
      </c>
      <c r="R196" s="142">
        <f t="shared" si="22"/>
        <v>0</v>
      </c>
      <c r="S196" s="142">
        <v>0</v>
      </c>
      <c r="T196" s="143">
        <f t="shared" si="23"/>
        <v>0</v>
      </c>
      <c r="AR196" s="144" t="s">
        <v>379</v>
      </c>
      <c r="AT196" s="144" t="s">
        <v>423</v>
      </c>
      <c r="AU196" s="144" t="s">
        <v>128</v>
      </c>
      <c r="AY196" s="16" t="s">
        <v>127</v>
      </c>
      <c r="BE196" s="145">
        <f t="shared" si="24"/>
        <v>0</v>
      </c>
      <c r="BF196" s="145">
        <f t="shared" si="25"/>
        <v>0</v>
      </c>
      <c r="BG196" s="145">
        <f t="shared" si="26"/>
        <v>0</v>
      </c>
      <c r="BH196" s="145">
        <f t="shared" si="27"/>
        <v>0</v>
      </c>
      <c r="BI196" s="145">
        <f t="shared" si="28"/>
        <v>0</v>
      </c>
      <c r="BJ196" s="16" t="s">
        <v>81</v>
      </c>
      <c r="BK196" s="145">
        <f t="shared" si="29"/>
        <v>0</v>
      </c>
      <c r="BL196" s="16" t="s">
        <v>281</v>
      </c>
      <c r="BM196" s="144" t="s">
        <v>1251</v>
      </c>
    </row>
    <row r="197" spans="2:65" s="1" customFormat="1" ht="16.5" customHeight="1">
      <c r="B197" s="31"/>
      <c r="C197" s="132" t="s">
        <v>658</v>
      </c>
      <c r="D197" s="132" t="s">
        <v>130</v>
      </c>
      <c r="E197" s="133" t="s">
        <v>559</v>
      </c>
      <c r="F197" s="134" t="s">
        <v>1252</v>
      </c>
      <c r="G197" s="135" t="s">
        <v>141</v>
      </c>
      <c r="H197" s="136">
        <v>1</v>
      </c>
      <c r="I197" s="137"/>
      <c r="J197" s="138">
        <f t="shared" si="20"/>
        <v>0</v>
      </c>
      <c r="K197" s="139"/>
      <c r="L197" s="31"/>
      <c r="M197" s="140" t="s">
        <v>1</v>
      </c>
      <c r="N197" s="141" t="s">
        <v>38</v>
      </c>
      <c r="P197" s="142">
        <f t="shared" si="21"/>
        <v>0</v>
      </c>
      <c r="Q197" s="142">
        <v>0</v>
      </c>
      <c r="R197" s="142">
        <f t="shared" si="22"/>
        <v>0</v>
      </c>
      <c r="S197" s="142">
        <v>0</v>
      </c>
      <c r="T197" s="143">
        <f t="shared" si="23"/>
        <v>0</v>
      </c>
      <c r="AR197" s="144" t="s">
        <v>281</v>
      </c>
      <c r="AT197" s="144" t="s">
        <v>130</v>
      </c>
      <c r="AU197" s="144" t="s">
        <v>128</v>
      </c>
      <c r="AY197" s="16" t="s">
        <v>127</v>
      </c>
      <c r="BE197" s="145">
        <f t="shared" si="24"/>
        <v>0</v>
      </c>
      <c r="BF197" s="145">
        <f t="shared" si="25"/>
        <v>0</v>
      </c>
      <c r="BG197" s="145">
        <f t="shared" si="26"/>
        <v>0</v>
      </c>
      <c r="BH197" s="145">
        <f t="shared" si="27"/>
        <v>0</v>
      </c>
      <c r="BI197" s="145">
        <f t="shared" si="28"/>
        <v>0</v>
      </c>
      <c r="BJ197" s="16" t="s">
        <v>81</v>
      </c>
      <c r="BK197" s="145">
        <f t="shared" si="29"/>
        <v>0</v>
      </c>
      <c r="BL197" s="16" t="s">
        <v>281</v>
      </c>
      <c r="BM197" s="144" t="s">
        <v>1253</v>
      </c>
    </row>
    <row r="198" spans="2:65" s="1" customFormat="1" ht="16.5" customHeight="1">
      <c r="B198" s="31"/>
      <c r="C198" s="132" t="s">
        <v>662</v>
      </c>
      <c r="D198" s="132" t="s">
        <v>130</v>
      </c>
      <c r="E198" s="133" t="s">
        <v>567</v>
      </c>
      <c r="F198" s="134" t="s">
        <v>1254</v>
      </c>
      <c r="G198" s="135" t="s">
        <v>872</v>
      </c>
      <c r="H198" s="136">
        <v>1</v>
      </c>
      <c r="I198" s="137"/>
      <c r="J198" s="138">
        <f t="shared" si="20"/>
        <v>0</v>
      </c>
      <c r="K198" s="139"/>
      <c r="L198" s="31"/>
      <c r="M198" s="140" t="s">
        <v>1</v>
      </c>
      <c r="N198" s="141" t="s">
        <v>38</v>
      </c>
      <c r="P198" s="142">
        <f t="shared" si="21"/>
        <v>0</v>
      </c>
      <c r="Q198" s="142">
        <v>0</v>
      </c>
      <c r="R198" s="142">
        <f t="shared" si="22"/>
        <v>0</v>
      </c>
      <c r="S198" s="142">
        <v>0</v>
      </c>
      <c r="T198" s="143">
        <f t="shared" si="23"/>
        <v>0</v>
      </c>
      <c r="AR198" s="144" t="s">
        <v>281</v>
      </c>
      <c r="AT198" s="144" t="s">
        <v>130</v>
      </c>
      <c r="AU198" s="144" t="s">
        <v>128</v>
      </c>
      <c r="AY198" s="16" t="s">
        <v>127</v>
      </c>
      <c r="BE198" s="145">
        <f t="shared" si="24"/>
        <v>0</v>
      </c>
      <c r="BF198" s="145">
        <f t="shared" si="25"/>
        <v>0</v>
      </c>
      <c r="BG198" s="145">
        <f t="shared" si="26"/>
        <v>0</v>
      </c>
      <c r="BH198" s="145">
        <f t="shared" si="27"/>
        <v>0</v>
      </c>
      <c r="BI198" s="145">
        <f t="shared" si="28"/>
        <v>0</v>
      </c>
      <c r="BJ198" s="16" t="s">
        <v>81</v>
      </c>
      <c r="BK198" s="145">
        <f t="shared" si="29"/>
        <v>0</v>
      </c>
      <c r="BL198" s="16" t="s">
        <v>281</v>
      </c>
      <c r="BM198" s="144" t="s">
        <v>1255</v>
      </c>
    </row>
    <row r="199" spans="2:65" s="11" customFormat="1" ht="20.85" customHeight="1">
      <c r="B199" s="120"/>
      <c r="D199" s="121" t="s">
        <v>72</v>
      </c>
      <c r="E199" s="130" t="s">
        <v>1256</v>
      </c>
      <c r="F199" s="130" t="s">
        <v>1257</v>
      </c>
      <c r="I199" s="123"/>
      <c r="J199" s="131">
        <f>BK199</f>
        <v>0</v>
      </c>
      <c r="L199" s="120"/>
      <c r="M199" s="125"/>
      <c r="P199" s="126">
        <f>SUM(P200:P217)</f>
        <v>0</v>
      </c>
      <c r="R199" s="126">
        <f>SUM(R200:R217)</f>
        <v>0</v>
      </c>
      <c r="T199" s="127">
        <f>SUM(T200:T217)</f>
        <v>0.45600000000000002</v>
      </c>
      <c r="AR199" s="121" t="s">
        <v>83</v>
      </c>
      <c r="AT199" s="128" t="s">
        <v>72</v>
      </c>
      <c r="AU199" s="128" t="s">
        <v>83</v>
      </c>
      <c r="AY199" s="121" t="s">
        <v>127</v>
      </c>
      <c r="BK199" s="129">
        <f>SUM(BK200:BK217)</f>
        <v>0</v>
      </c>
    </row>
    <row r="200" spans="2:65" s="1" customFormat="1" ht="24.15" customHeight="1">
      <c r="B200" s="31"/>
      <c r="C200" s="132" t="s">
        <v>666</v>
      </c>
      <c r="D200" s="132" t="s">
        <v>130</v>
      </c>
      <c r="E200" s="133" t="s">
        <v>921</v>
      </c>
      <c r="F200" s="134" t="s">
        <v>922</v>
      </c>
      <c r="G200" s="135" t="s">
        <v>223</v>
      </c>
      <c r="H200" s="136">
        <v>70</v>
      </c>
      <c r="I200" s="137"/>
      <c r="J200" s="138">
        <f t="shared" ref="J200:J217" si="30">ROUND(I200*H200,2)</f>
        <v>0</v>
      </c>
      <c r="K200" s="139"/>
      <c r="L200" s="31"/>
      <c r="M200" s="140" t="s">
        <v>1</v>
      </c>
      <c r="N200" s="141" t="s">
        <v>38</v>
      </c>
      <c r="P200" s="142">
        <f t="shared" ref="P200:P217" si="31">O200*H200</f>
        <v>0</v>
      </c>
      <c r="Q200" s="142">
        <v>0</v>
      </c>
      <c r="R200" s="142">
        <f t="shared" ref="R200:R217" si="32">Q200*H200</f>
        <v>0</v>
      </c>
      <c r="S200" s="142">
        <v>0</v>
      </c>
      <c r="T200" s="143">
        <f t="shared" ref="T200:T217" si="33">S200*H200</f>
        <v>0</v>
      </c>
      <c r="AR200" s="144" t="s">
        <v>281</v>
      </c>
      <c r="AT200" s="144" t="s">
        <v>130</v>
      </c>
      <c r="AU200" s="144" t="s">
        <v>128</v>
      </c>
      <c r="AY200" s="16" t="s">
        <v>127</v>
      </c>
      <c r="BE200" s="145">
        <f t="shared" ref="BE200:BE217" si="34">IF(N200="základní",J200,0)</f>
        <v>0</v>
      </c>
      <c r="BF200" s="145">
        <f t="shared" ref="BF200:BF217" si="35">IF(N200="snížená",J200,0)</f>
        <v>0</v>
      </c>
      <c r="BG200" s="145">
        <f t="shared" ref="BG200:BG217" si="36">IF(N200="zákl. přenesená",J200,0)</f>
        <v>0</v>
      </c>
      <c r="BH200" s="145">
        <f t="shared" ref="BH200:BH217" si="37">IF(N200="sníž. přenesená",J200,0)</f>
        <v>0</v>
      </c>
      <c r="BI200" s="145">
        <f t="shared" ref="BI200:BI217" si="38">IF(N200="nulová",J200,0)</f>
        <v>0</v>
      </c>
      <c r="BJ200" s="16" t="s">
        <v>81</v>
      </c>
      <c r="BK200" s="145">
        <f t="shared" ref="BK200:BK217" si="39">ROUND(I200*H200,2)</f>
        <v>0</v>
      </c>
      <c r="BL200" s="16" t="s">
        <v>281</v>
      </c>
      <c r="BM200" s="144" t="s">
        <v>1258</v>
      </c>
    </row>
    <row r="201" spans="2:65" s="1" customFormat="1" ht="16.5" customHeight="1">
      <c r="B201" s="31"/>
      <c r="C201" s="173" t="s">
        <v>670</v>
      </c>
      <c r="D201" s="173" t="s">
        <v>423</v>
      </c>
      <c r="E201" s="174" t="s">
        <v>424</v>
      </c>
      <c r="F201" s="175" t="s">
        <v>926</v>
      </c>
      <c r="G201" s="176" t="s">
        <v>223</v>
      </c>
      <c r="H201" s="177">
        <v>30</v>
      </c>
      <c r="I201" s="178"/>
      <c r="J201" s="179">
        <f t="shared" si="30"/>
        <v>0</v>
      </c>
      <c r="K201" s="180"/>
      <c r="L201" s="181"/>
      <c r="M201" s="182" t="s">
        <v>1</v>
      </c>
      <c r="N201" s="183" t="s">
        <v>38</v>
      </c>
      <c r="P201" s="142">
        <f t="shared" si="31"/>
        <v>0</v>
      </c>
      <c r="Q201" s="142">
        <v>0</v>
      </c>
      <c r="R201" s="142">
        <f t="shared" si="32"/>
        <v>0</v>
      </c>
      <c r="S201" s="142">
        <v>0</v>
      </c>
      <c r="T201" s="143">
        <f t="shared" si="33"/>
        <v>0</v>
      </c>
      <c r="AR201" s="144" t="s">
        <v>379</v>
      </c>
      <c r="AT201" s="144" t="s">
        <v>423</v>
      </c>
      <c r="AU201" s="144" t="s">
        <v>128</v>
      </c>
      <c r="AY201" s="16" t="s">
        <v>127</v>
      </c>
      <c r="BE201" s="145">
        <f t="shared" si="34"/>
        <v>0</v>
      </c>
      <c r="BF201" s="145">
        <f t="shared" si="35"/>
        <v>0</v>
      </c>
      <c r="BG201" s="145">
        <f t="shared" si="36"/>
        <v>0</v>
      </c>
      <c r="BH201" s="145">
        <f t="shared" si="37"/>
        <v>0</v>
      </c>
      <c r="BI201" s="145">
        <f t="shared" si="38"/>
        <v>0</v>
      </c>
      <c r="BJ201" s="16" t="s">
        <v>81</v>
      </c>
      <c r="BK201" s="145">
        <f t="shared" si="39"/>
        <v>0</v>
      </c>
      <c r="BL201" s="16" t="s">
        <v>281</v>
      </c>
      <c r="BM201" s="144" t="s">
        <v>1259</v>
      </c>
    </row>
    <row r="202" spans="2:65" s="1" customFormat="1" ht="16.5" customHeight="1">
      <c r="B202" s="31"/>
      <c r="C202" s="173" t="s">
        <v>674</v>
      </c>
      <c r="D202" s="173" t="s">
        <v>423</v>
      </c>
      <c r="E202" s="174" t="s">
        <v>433</v>
      </c>
      <c r="F202" s="175" t="s">
        <v>930</v>
      </c>
      <c r="G202" s="176" t="s">
        <v>223</v>
      </c>
      <c r="H202" s="177">
        <v>40</v>
      </c>
      <c r="I202" s="178"/>
      <c r="J202" s="179">
        <f t="shared" si="30"/>
        <v>0</v>
      </c>
      <c r="K202" s="180"/>
      <c r="L202" s="181"/>
      <c r="M202" s="182" t="s">
        <v>1</v>
      </c>
      <c r="N202" s="183" t="s">
        <v>38</v>
      </c>
      <c r="P202" s="142">
        <f t="shared" si="31"/>
        <v>0</v>
      </c>
      <c r="Q202" s="142">
        <v>0</v>
      </c>
      <c r="R202" s="142">
        <f t="shared" si="32"/>
        <v>0</v>
      </c>
      <c r="S202" s="142">
        <v>0</v>
      </c>
      <c r="T202" s="143">
        <f t="shared" si="33"/>
        <v>0</v>
      </c>
      <c r="AR202" s="144" t="s">
        <v>379</v>
      </c>
      <c r="AT202" s="144" t="s">
        <v>423</v>
      </c>
      <c r="AU202" s="144" t="s">
        <v>128</v>
      </c>
      <c r="AY202" s="16" t="s">
        <v>127</v>
      </c>
      <c r="BE202" s="145">
        <f t="shared" si="34"/>
        <v>0</v>
      </c>
      <c r="BF202" s="145">
        <f t="shared" si="35"/>
        <v>0</v>
      </c>
      <c r="BG202" s="145">
        <f t="shared" si="36"/>
        <v>0</v>
      </c>
      <c r="BH202" s="145">
        <f t="shared" si="37"/>
        <v>0</v>
      </c>
      <c r="BI202" s="145">
        <f t="shared" si="38"/>
        <v>0</v>
      </c>
      <c r="BJ202" s="16" t="s">
        <v>81</v>
      </c>
      <c r="BK202" s="145">
        <f t="shared" si="39"/>
        <v>0</v>
      </c>
      <c r="BL202" s="16" t="s">
        <v>281</v>
      </c>
      <c r="BM202" s="144" t="s">
        <v>1260</v>
      </c>
    </row>
    <row r="203" spans="2:65" s="1" customFormat="1" ht="24.15" customHeight="1">
      <c r="B203" s="31"/>
      <c r="C203" s="132" t="s">
        <v>678</v>
      </c>
      <c r="D203" s="132" t="s">
        <v>130</v>
      </c>
      <c r="E203" s="133" t="s">
        <v>1261</v>
      </c>
      <c r="F203" s="134" t="s">
        <v>1262</v>
      </c>
      <c r="G203" s="135" t="s">
        <v>223</v>
      </c>
      <c r="H203" s="136">
        <v>4</v>
      </c>
      <c r="I203" s="137"/>
      <c r="J203" s="138">
        <f t="shared" si="30"/>
        <v>0</v>
      </c>
      <c r="K203" s="139"/>
      <c r="L203" s="31"/>
      <c r="M203" s="140" t="s">
        <v>1</v>
      </c>
      <c r="N203" s="141" t="s">
        <v>38</v>
      </c>
      <c r="P203" s="142">
        <f t="shared" si="31"/>
        <v>0</v>
      </c>
      <c r="Q203" s="142">
        <v>0</v>
      </c>
      <c r="R203" s="142">
        <f t="shared" si="32"/>
        <v>0</v>
      </c>
      <c r="S203" s="142">
        <v>0</v>
      </c>
      <c r="T203" s="143">
        <f t="shared" si="33"/>
        <v>0</v>
      </c>
      <c r="AR203" s="144" t="s">
        <v>281</v>
      </c>
      <c r="AT203" s="144" t="s">
        <v>130</v>
      </c>
      <c r="AU203" s="144" t="s">
        <v>128</v>
      </c>
      <c r="AY203" s="16" t="s">
        <v>127</v>
      </c>
      <c r="BE203" s="145">
        <f t="shared" si="34"/>
        <v>0</v>
      </c>
      <c r="BF203" s="145">
        <f t="shared" si="35"/>
        <v>0</v>
      </c>
      <c r="BG203" s="145">
        <f t="shared" si="36"/>
        <v>0</v>
      </c>
      <c r="BH203" s="145">
        <f t="shared" si="37"/>
        <v>0</v>
      </c>
      <c r="BI203" s="145">
        <f t="shared" si="38"/>
        <v>0</v>
      </c>
      <c r="BJ203" s="16" t="s">
        <v>81</v>
      </c>
      <c r="BK203" s="145">
        <f t="shared" si="39"/>
        <v>0</v>
      </c>
      <c r="BL203" s="16" t="s">
        <v>281</v>
      </c>
      <c r="BM203" s="144" t="s">
        <v>1263</v>
      </c>
    </row>
    <row r="204" spans="2:65" s="1" customFormat="1" ht="16.5" customHeight="1">
      <c r="B204" s="31"/>
      <c r="C204" s="173" t="s">
        <v>682</v>
      </c>
      <c r="D204" s="173" t="s">
        <v>423</v>
      </c>
      <c r="E204" s="174" t="s">
        <v>1264</v>
      </c>
      <c r="F204" s="175" t="s">
        <v>1265</v>
      </c>
      <c r="G204" s="176" t="s">
        <v>223</v>
      </c>
      <c r="H204" s="177">
        <v>4</v>
      </c>
      <c r="I204" s="178"/>
      <c r="J204" s="179">
        <f t="shared" si="30"/>
        <v>0</v>
      </c>
      <c r="K204" s="180"/>
      <c r="L204" s="181"/>
      <c r="M204" s="182" t="s">
        <v>1</v>
      </c>
      <c r="N204" s="183" t="s">
        <v>38</v>
      </c>
      <c r="P204" s="142">
        <f t="shared" si="31"/>
        <v>0</v>
      </c>
      <c r="Q204" s="142">
        <v>0</v>
      </c>
      <c r="R204" s="142">
        <f t="shared" si="32"/>
        <v>0</v>
      </c>
      <c r="S204" s="142">
        <v>0</v>
      </c>
      <c r="T204" s="143">
        <f t="shared" si="33"/>
        <v>0</v>
      </c>
      <c r="AR204" s="144" t="s">
        <v>379</v>
      </c>
      <c r="AT204" s="144" t="s">
        <v>423</v>
      </c>
      <c r="AU204" s="144" t="s">
        <v>128</v>
      </c>
      <c r="AY204" s="16" t="s">
        <v>127</v>
      </c>
      <c r="BE204" s="145">
        <f t="shared" si="34"/>
        <v>0</v>
      </c>
      <c r="BF204" s="145">
        <f t="shared" si="35"/>
        <v>0</v>
      </c>
      <c r="BG204" s="145">
        <f t="shared" si="36"/>
        <v>0</v>
      </c>
      <c r="BH204" s="145">
        <f t="shared" si="37"/>
        <v>0</v>
      </c>
      <c r="BI204" s="145">
        <f t="shared" si="38"/>
        <v>0</v>
      </c>
      <c r="BJ204" s="16" t="s">
        <v>81</v>
      </c>
      <c r="BK204" s="145">
        <f t="shared" si="39"/>
        <v>0</v>
      </c>
      <c r="BL204" s="16" t="s">
        <v>281</v>
      </c>
      <c r="BM204" s="144" t="s">
        <v>1266</v>
      </c>
    </row>
    <row r="205" spans="2:65" s="1" customFormat="1" ht="16.5" customHeight="1">
      <c r="B205" s="31"/>
      <c r="C205" s="132" t="s">
        <v>686</v>
      </c>
      <c r="D205" s="132" t="s">
        <v>130</v>
      </c>
      <c r="E205" s="133" t="s">
        <v>436</v>
      </c>
      <c r="F205" s="134" t="s">
        <v>982</v>
      </c>
      <c r="G205" s="135" t="s">
        <v>141</v>
      </c>
      <c r="H205" s="136">
        <v>50</v>
      </c>
      <c r="I205" s="137"/>
      <c r="J205" s="138">
        <f t="shared" si="30"/>
        <v>0</v>
      </c>
      <c r="K205" s="139"/>
      <c r="L205" s="31"/>
      <c r="M205" s="140" t="s">
        <v>1</v>
      </c>
      <c r="N205" s="141" t="s">
        <v>38</v>
      </c>
      <c r="P205" s="142">
        <f t="shared" si="31"/>
        <v>0</v>
      </c>
      <c r="Q205" s="142">
        <v>0</v>
      </c>
      <c r="R205" s="142">
        <f t="shared" si="32"/>
        <v>0</v>
      </c>
      <c r="S205" s="142">
        <v>0</v>
      </c>
      <c r="T205" s="143">
        <f t="shared" si="33"/>
        <v>0</v>
      </c>
      <c r="AR205" s="144" t="s">
        <v>281</v>
      </c>
      <c r="AT205" s="144" t="s">
        <v>130</v>
      </c>
      <c r="AU205" s="144" t="s">
        <v>128</v>
      </c>
      <c r="AY205" s="16" t="s">
        <v>127</v>
      </c>
      <c r="BE205" s="145">
        <f t="shared" si="34"/>
        <v>0</v>
      </c>
      <c r="BF205" s="145">
        <f t="shared" si="35"/>
        <v>0</v>
      </c>
      <c r="BG205" s="145">
        <f t="shared" si="36"/>
        <v>0</v>
      </c>
      <c r="BH205" s="145">
        <f t="shared" si="37"/>
        <v>0</v>
      </c>
      <c r="BI205" s="145">
        <f t="shared" si="38"/>
        <v>0</v>
      </c>
      <c r="BJ205" s="16" t="s">
        <v>81</v>
      </c>
      <c r="BK205" s="145">
        <f t="shared" si="39"/>
        <v>0</v>
      </c>
      <c r="BL205" s="16" t="s">
        <v>281</v>
      </c>
      <c r="BM205" s="144" t="s">
        <v>1267</v>
      </c>
    </row>
    <row r="206" spans="2:65" s="1" customFormat="1" ht="24.15" customHeight="1">
      <c r="B206" s="31"/>
      <c r="C206" s="173" t="s">
        <v>690</v>
      </c>
      <c r="D206" s="173" t="s">
        <v>423</v>
      </c>
      <c r="E206" s="174" t="s">
        <v>439</v>
      </c>
      <c r="F206" s="175" t="s">
        <v>986</v>
      </c>
      <c r="G206" s="176" t="s">
        <v>141</v>
      </c>
      <c r="H206" s="177">
        <v>50</v>
      </c>
      <c r="I206" s="178"/>
      <c r="J206" s="179">
        <f t="shared" si="30"/>
        <v>0</v>
      </c>
      <c r="K206" s="180"/>
      <c r="L206" s="181"/>
      <c r="M206" s="182" t="s">
        <v>1</v>
      </c>
      <c r="N206" s="183" t="s">
        <v>38</v>
      </c>
      <c r="P206" s="142">
        <f t="shared" si="31"/>
        <v>0</v>
      </c>
      <c r="Q206" s="142">
        <v>0</v>
      </c>
      <c r="R206" s="142">
        <f t="shared" si="32"/>
        <v>0</v>
      </c>
      <c r="S206" s="142">
        <v>0</v>
      </c>
      <c r="T206" s="143">
        <f t="shared" si="33"/>
        <v>0</v>
      </c>
      <c r="AR206" s="144" t="s">
        <v>379</v>
      </c>
      <c r="AT206" s="144" t="s">
        <v>423</v>
      </c>
      <c r="AU206" s="144" t="s">
        <v>128</v>
      </c>
      <c r="AY206" s="16" t="s">
        <v>127</v>
      </c>
      <c r="BE206" s="145">
        <f t="shared" si="34"/>
        <v>0</v>
      </c>
      <c r="BF206" s="145">
        <f t="shared" si="35"/>
        <v>0</v>
      </c>
      <c r="BG206" s="145">
        <f t="shared" si="36"/>
        <v>0</v>
      </c>
      <c r="BH206" s="145">
        <f t="shared" si="37"/>
        <v>0</v>
      </c>
      <c r="BI206" s="145">
        <f t="shared" si="38"/>
        <v>0</v>
      </c>
      <c r="BJ206" s="16" t="s">
        <v>81</v>
      </c>
      <c r="BK206" s="145">
        <f t="shared" si="39"/>
        <v>0</v>
      </c>
      <c r="BL206" s="16" t="s">
        <v>281</v>
      </c>
      <c r="BM206" s="144" t="s">
        <v>1268</v>
      </c>
    </row>
    <row r="207" spans="2:65" s="1" customFormat="1" ht="24.15" customHeight="1">
      <c r="B207" s="31"/>
      <c r="C207" s="132" t="s">
        <v>694</v>
      </c>
      <c r="D207" s="132" t="s">
        <v>130</v>
      </c>
      <c r="E207" s="133" t="s">
        <v>965</v>
      </c>
      <c r="F207" s="134" t="s">
        <v>966</v>
      </c>
      <c r="G207" s="135" t="s">
        <v>223</v>
      </c>
      <c r="H207" s="136">
        <v>200</v>
      </c>
      <c r="I207" s="137"/>
      <c r="J207" s="138">
        <f t="shared" si="30"/>
        <v>0</v>
      </c>
      <c r="K207" s="139"/>
      <c r="L207" s="31"/>
      <c r="M207" s="140" t="s">
        <v>1</v>
      </c>
      <c r="N207" s="141" t="s">
        <v>38</v>
      </c>
      <c r="P207" s="142">
        <f t="shared" si="31"/>
        <v>0</v>
      </c>
      <c r="Q207" s="142">
        <v>0</v>
      </c>
      <c r="R207" s="142">
        <f t="shared" si="32"/>
        <v>0</v>
      </c>
      <c r="S207" s="142">
        <v>0</v>
      </c>
      <c r="T207" s="143">
        <f t="shared" si="33"/>
        <v>0</v>
      </c>
      <c r="AR207" s="144" t="s">
        <v>281</v>
      </c>
      <c r="AT207" s="144" t="s">
        <v>130</v>
      </c>
      <c r="AU207" s="144" t="s">
        <v>128</v>
      </c>
      <c r="AY207" s="16" t="s">
        <v>127</v>
      </c>
      <c r="BE207" s="145">
        <f t="shared" si="34"/>
        <v>0</v>
      </c>
      <c r="BF207" s="145">
        <f t="shared" si="35"/>
        <v>0</v>
      </c>
      <c r="BG207" s="145">
        <f t="shared" si="36"/>
        <v>0</v>
      </c>
      <c r="BH207" s="145">
        <f t="shared" si="37"/>
        <v>0</v>
      </c>
      <c r="BI207" s="145">
        <f t="shared" si="38"/>
        <v>0</v>
      </c>
      <c r="BJ207" s="16" t="s">
        <v>81</v>
      </c>
      <c r="BK207" s="145">
        <f t="shared" si="39"/>
        <v>0</v>
      </c>
      <c r="BL207" s="16" t="s">
        <v>281</v>
      </c>
      <c r="BM207" s="144" t="s">
        <v>1269</v>
      </c>
    </row>
    <row r="208" spans="2:65" s="1" customFormat="1" ht="21.75" customHeight="1">
      <c r="B208" s="31"/>
      <c r="C208" s="173" t="s">
        <v>698</v>
      </c>
      <c r="D208" s="173" t="s">
        <v>423</v>
      </c>
      <c r="E208" s="174" t="s">
        <v>442</v>
      </c>
      <c r="F208" s="175" t="s">
        <v>978</v>
      </c>
      <c r="G208" s="176" t="s">
        <v>223</v>
      </c>
      <c r="H208" s="177">
        <v>200</v>
      </c>
      <c r="I208" s="178"/>
      <c r="J208" s="179">
        <f t="shared" si="30"/>
        <v>0</v>
      </c>
      <c r="K208" s="180"/>
      <c r="L208" s="181"/>
      <c r="M208" s="182" t="s">
        <v>1</v>
      </c>
      <c r="N208" s="183" t="s">
        <v>38</v>
      </c>
      <c r="P208" s="142">
        <f t="shared" si="31"/>
        <v>0</v>
      </c>
      <c r="Q208" s="142">
        <v>0</v>
      </c>
      <c r="R208" s="142">
        <f t="shared" si="32"/>
        <v>0</v>
      </c>
      <c r="S208" s="142">
        <v>0</v>
      </c>
      <c r="T208" s="143">
        <f t="shared" si="33"/>
        <v>0</v>
      </c>
      <c r="AR208" s="144" t="s">
        <v>379</v>
      </c>
      <c r="AT208" s="144" t="s">
        <v>423</v>
      </c>
      <c r="AU208" s="144" t="s">
        <v>128</v>
      </c>
      <c r="AY208" s="16" t="s">
        <v>127</v>
      </c>
      <c r="BE208" s="145">
        <f t="shared" si="34"/>
        <v>0</v>
      </c>
      <c r="BF208" s="145">
        <f t="shared" si="35"/>
        <v>0</v>
      </c>
      <c r="BG208" s="145">
        <f t="shared" si="36"/>
        <v>0</v>
      </c>
      <c r="BH208" s="145">
        <f t="shared" si="37"/>
        <v>0</v>
      </c>
      <c r="BI208" s="145">
        <f t="shared" si="38"/>
        <v>0</v>
      </c>
      <c r="BJ208" s="16" t="s">
        <v>81</v>
      </c>
      <c r="BK208" s="145">
        <f t="shared" si="39"/>
        <v>0</v>
      </c>
      <c r="BL208" s="16" t="s">
        <v>281</v>
      </c>
      <c r="BM208" s="144" t="s">
        <v>1270</v>
      </c>
    </row>
    <row r="209" spans="2:65" s="1" customFormat="1" ht="24.15" customHeight="1">
      <c r="B209" s="31"/>
      <c r="C209" s="132" t="s">
        <v>702</v>
      </c>
      <c r="D209" s="132" t="s">
        <v>130</v>
      </c>
      <c r="E209" s="133" t="s">
        <v>1271</v>
      </c>
      <c r="F209" s="134" t="s">
        <v>1272</v>
      </c>
      <c r="G209" s="135" t="s">
        <v>223</v>
      </c>
      <c r="H209" s="136">
        <v>25</v>
      </c>
      <c r="I209" s="137"/>
      <c r="J209" s="138">
        <f t="shared" si="30"/>
        <v>0</v>
      </c>
      <c r="K209" s="139"/>
      <c r="L209" s="31"/>
      <c r="M209" s="140" t="s">
        <v>1</v>
      </c>
      <c r="N209" s="141" t="s">
        <v>38</v>
      </c>
      <c r="P209" s="142">
        <f t="shared" si="31"/>
        <v>0</v>
      </c>
      <c r="Q209" s="142">
        <v>0</v>
      </c>
      <c r="R209" s="142">
        <f t="shared" si="32"/>
        <v>0</v>
      </c>
      <c r="S209" s="142">
        <v>0</v>
      </c>
      <c r="T209" s="143">
        <f t="shared" si="33"/>
        <v>0</v>
      </c>
      <c r="AR209" s="144" t="s">
        <v>281</v>
      </c>
      <c r="AT209" s="144" t="s">
        <v>130</v>
      </c>
      <c r="AU209" s="144" t="s">
        <v>128</v>
      </c>
      <c r="AY209" s="16" t="s">
        <v>127</v>
      </c>
      <c r="BE209" s="145">
        <f t="shared" si="34"/>
        <v>0</v>
      </c>
      <c r="BF209" s="145">
        <f t="shared" si="35"/>
        <v>0</v>
      </c>
      <c r="BG209" s="145">
        <f t="shared" si="36"/>
        <v>0</v>
      </c>
      <c r="BH209" s="145">
        <f t="shared" si="37"/>
        <v>0</v>
      </c>
      <c r="BI209" s="145">
        <f t="shared" si="38"/>
        <v>0</v>
      </c>
      <c r="BJ209" s="16" t="s">
        <v>81</v>
      </c>
      <c r="BK209" s="145">
        <f t="shared" si="39"/>
        <v>0</v>
      </c>
      <c r="BL209" s="16" t="s">
        <v>281</v>
      </c>
      <c r="BM209" s="144" t="s">
        <v>1273</v>
      </c>
    </row>
    <row r="210" spans="2:65" s="1" customFormat="1" ht="21.75" customHeight="1">
      <c r="B210" s="31"/>
      <c r="C210" s="173" t="s">
        <v>706</v>
      </c>
      <c r="D210" s="173" t="s">
        <v>423</v>
      </c>
      <c r="E210" s="174" t="s">
        <v>1274</v>
      </c>
      <c r="F210" s="175" t="s">
        <v>1275</v>
      </c>
      <c r="G210" s="176" t="s">
        <v>223</v>
      </c>
      <c r="H210" s="177">
        <v>25</v>
      </c>
      <c r="I210" s="178"/>
      <c r="J210" s="179">
        <f t="shared" si="30"/>
        <v>0</v>
      </c>
      <c r="K210" s="180"/>
      <c r="L210" s="181"/>
      <c r="M210" s="182" t="s">
        <v>1</v>
      </c>
      <c r="N210" s="183" t="s">
        <v>38</v>
      </c>
      <c r="P210" s="142">
        <f t="shared" si="31"/>
        <v>0</v>
      </c>
      <c r="Q210" s="142">
        <v>0</v>
      </c>
      <c r="R210" s="142">
        <f t="shared" si="32"/>
        <v>0</v>
      </c>
      <c r="S210" s="142">
        <v>0</v>
      </c>
      <c r="T210" s="143">
        <f t="shared" si="33"/>
        <v>0</v>
      </c>
      <c r="AR210" s="144" t="s">
        <v>379</v>
      </c>
      <c r="AT210" s="144" t="s">
        <v>423</v>
      </c>
      <c r="AU210" s="144" t="s">
        <v>128</v>
      </c>
      <c r="AY210" s="16" t="s">
        <v>127</v>
      </c>
      <c r="BE210" s="145">
        <f t="shared" si="34"/>
        <v>0</v>
      </c>
      <c r="BF210" s="145">
        <f t="shared" si="35"/>
        <v>0</v>
      </c>
      <c r="BG210" s="145">
        <f t="shared" si="36"/>
        <v>0</v>
      </c>
      <c r="BH210" s="145">
        <f t="shared" si="37"/>
        <v>0</v>
      </c>
      <c r="BI210" s="145">
        <f t="shared" si="38"/>
        <v>0</v>
      </c>
      <c r="BJ210" s="16" t="s">
        <v>81</v>
      </c>
      <c r="BK210" s="145">
        <f t="shared" si="39"/>
        <v>0</v>
      </c>
      <c r="BL210" s="16" t="s">
        <v>281</v>
      </c>
      <c r="BM210" s="144" t="s">
        <v>1276</v>
      </c>
    </row>
    <row r="211" spans="2:65" s="1" customFormat="1" ht="24.15" customHeight="1">
      <c r="B211" s="31"/>
      <c r="C211" s="132" t="s">
        <v>710</v>
      </c>
      <c r="D211" s="132" t="s">
        <v>130</v>
      </c>
      <c r="E211" s="133" t="s">
        <v>993</v>
      </c>
      <c r="F211" s="134" t="s">
        <v>994</v>
      </c>
      <c r="G211" s="135" t="s">
        <v>223</v>
      </c>
      <c r="H211" s="136">
        <v>90</v>
      </c>
      <c r="I211" s="137"/>
      <c r="J211" s="138">
        <f t="shared" si="30"/>
        <v>0</v>
      </c>
      <c r="K211" s="139"/>
      <c r="L211" s="31"/>
      <c r="M211" s="140" t="s">
        <v>1</v>
      </c>
      <c r="N211" s="141" t="s">
        <v>38</v>
      </c>
      <c r="P211" s="142">
        <f t="shared" si="31"/>
        <v>0</v>
      </c>
      <c r="Q211" s="142">
        <v>0</v>
      </c>
      <c r="R211" s="142">
        <f t="shared" si="32"/>
        <v>0</v>
      </c>
      <c r="S211" s="142">
        <v>2E-3</v>
      </c>
      <c r="T211" s="143">
        <f t="shared" si="33"/>
        <v>0.18</v>
      </c>
      <c r="AR211" s="144" t="s">
        <v>281</v>
      </c>
      <c r="AT211" s="144" t="s">
        <v>130</v>
      </c>
      <c r="AU211" s="144" t="s">
        <v>128</v>
      </c>
      <c r="AY211" s="16" t="s">
        <v>127</v>
      </c>
      <c r="BE211" s="145">
        <f t="shared" si="34"/>
        <v>0</v>
      </c>
      <c r="BF211" s="145">
        <f t="shared" si="35"/>
        <v>0</v>
      </c>
      <c r="BG211" s="145">
        <f t="shared" si="36"/>
        <v>0</v>
      </c>
      <c r="BH211" s="145">
        <f t="shared" si="37"/>
        <v>0</v>
      </c>
      <c r="BI211" s="145">
        <f t="shared" si="38"/>
        <v>0</v>
      </c>
      <c r="BJ211" s="16" t="s">
        <v>81</v>
      </c>
      <c r="BK211" s="145">
        <f t="shared" si="39"/>
        <v>0</v>
      </c>
      <c r="BL211" s="16" t="s">
        <v>281</v>
      </c>
      <c r="BM211" s="144" t="s">
        <v>1277</v>
      </c>
    </row>
    <row r="212" spans="2:65" s="1" customFormat="1" ht="24.15" customHeight="1">
      <c r="B212" s="31"/>
      <c r="C212" s="132" t="s">
        <v>714</v>
      </c>
      <c r="D212" s="132" t="s">
        <v>130</v>
      </c>
      <c r="E212" s="133" t="s">
        <v>997</v>
      </c>
      <c r="F212" s="134" t="s">
        <v>998</v>
      </c>
      <c r="G212" s="135" t="s">
        <v>223</v>
      </c>
      <c r="H212" s="136">
        <v>50</v>
      </c>
      <c r="I212" s="137"/>
      <c r="J212" s="138">
        <f t="shared" si="30"/>
        <v>0</v>
      </c>
      <c r="K212" s="139"/>
      <c r="L212" s="31"/>
      <c r="M212" s="140" t="s">
        <v>1</v>
      </c>
      <c r="N212" s="141" t="s">
        <v>38</v>
      </c>
      <c r="P212" s="142">
        <f t="shared" si="31"/>
        <v>0</v>
      </c>
      <c r="Q212" s="142">
        <v>0</v>
      </c>
      <c r="R212" s="142">
        <f t="shared" si="32"/>
        <v>0</v>
      </c>
      <c r="S212" s="142">
        <v>4.0000000000000001E-3</v>
      </c>
      <c r="T212" s="143">
        <f t="shared" si="33"/>
        <v>0.2</v>
      </c>
      <c r="AR212" s="144" t="s">
        <v>281</v>
      </c>
      <c r="AT212" s="144" t="s">
        <v>130</v>
      </c>
      <c r="AU212" s="144" t="s">
        <v>128</v>
      </c>
      <c r="AY212" s="16" t="s">
        <v>127</v>
      </c>
      <c r="BE212" s="145">
        <f t="shared" si="34"/>
        <v>0</v>
      </c>
      <c r="BF212" s="145">
        <f t="shared" si="35"/>
        <v>0</v>
      </c>
      <c r="BG212" s="145">
        <f t="shared" si="36"/>
        <v>0</v>
      </c>
      <c r="BH212" s="145">
        <f t="shared" si="37"/>
        <v>0</v>
      </c>
      <c r="BI212" s="145">
        <f t="shared" si="38"/>
        <v>0</v>
      </c>
      <c r="BJ212" s="16" t="s">
        <v>81</v>
      </c>
      <c r="BK212" s="145">
        <f t="shared" si="39"/>
        <v>0</v>
      </c>
      <c r="BL212" s="16" t="s">
        <v>281</v>
      </c>
      <c r="BM212" s="144" t="s">
        <v>1278</v>
      </c>
    </row>
    <row r="213" spans="2:65" s="1" customFormat="1" ht="24.15" customHeight="1">
      <c r="B213" s="31"/>
      <c r="C213" s="132" t="s">
        <v>718</v>
      </c>
      <c r="D213" s="132" t="s">
        <v>130</v>
      </c>
      <c r="E213" s="133" t="s">
        <v>1279</v>
      </c>
      <c r="F213" s="134" t="s">
        <v>1280</v>
      </c>
      <c r="G213" s="135" t="s">
        <v>223</v>
      </c>
      <c r="H213" s="136">
        <v>4</v>
      </c>
      <c r="I213" s="137"/>
      <c r="J213" s="138">
        <f t="shared" si="30"/>
        <v>0</v>
      </c>
      <c r="K213" s="139"/>
      <c r="L213" s="31"/>
      <c r="M213" s="140" t="s">
        <v>1</v>
      </c>
      <c r="N213" s="141" t="s">
        <v>38</v>
      </c>
      <c r="P213" s="142">
        <f t="shared" si="31"/>
        <v>0</v>
      </c>
      <c r="Q213" s="142">
        <v>0</v>
      </c>
      <c r="R213" s="142">
        <f t="shared" si="32"/>
        <v>0</v>
      </c>
      <c r="S213" s="142">
        <v>1.9E-2</v>
      </c>
      <c r="T213" s="143">
        <f t="shared" si="33"/>
        <v>7.5999999999999998E-2</v>
      </c>
      <c r="AR213" s="144" t="s">
        <v>281</v>
      </c>
      <c r="AT213" s="144" t="s">
        <v>130</v>
      </c>
      <c r="AU213" s="144" t="s">
        <v>128</v>
      </c>
      <c r="AY213" s="16" t="s">
        <v>127</v>
      </c>
      <c r="BE213" s="145">
        <f t="shared" si="34"/>
        <v>0</v>
      </c>
      <c r="BF213" s="145">
        <f t="shared" si="35"/>
        <v>0</v>
      </c>
      <c r="BG213" s="145">
        <f t="shared" si="36"/>
        <v>0</v>
      </c>
      <c r="BH213" s="145">
        <f t="shared" si="37"/>
        <v>0</v>
      </c>
      <c r="BI213" s="145">
        <f t="shared" si="38"/>
        <v>0</v>
      </c>
      <c r="BJ213" s="16" t="s">
        <v>81</v>
      </c>
      <c r="BK213" s="145">
        <f t="shared" si="39"/>
        <v>0</v>
      </c>
      <c r="BL213" s="16" t="s">
        <v>281</v>
      </c>
      <c r="BM213" s="144" t="s">
        <v>1281</v>
      </c>
    </row>
    <row r="214" spans="2:65" s="1" customFormat="1" ht="16.5" customHeight="1">
      <c r="B214" s="31"/>
      <c r="C214" s="132" t="s">
        <v>722</v>
      </c>
      <c r="D214" s="132" t="s">
        <v>130</v>
      </c>
      <c r="E214" s="133" t="s">
        <v>1005</v>
      </c>
      <c r="F214" s="134" t="s">
        <v>1006</v>
      </c>
      <c r="G214" s="135" t="s">
        <v>141</v>
      </c>
      <c r="H214" s="136">
        <v>4</v>
      </c>
      <c r="I214" s="137"/>
      <c r="J214" s="138">
        <f t="shared" si="30"/>
        <v>0</v>
      </c>
      <c r="K214" s="139"/>
      <c r="L214" s="31"/>
      <c r="M214" s="140" t="s">
        <v>1</v>
      </c>
      <c r="N214" s="141" t="s">
        <v>38</v>
      </c>
      <c r="P214" s="142">
        <f t="shared" si="31"/>
        <v>0</v>
      </c>
      <c r="Q214" s="142">
        <v>0</v>
      </c>
      <c r="R214" s="142">
        <f t="shared" si="32"/>
        <v>0</v>
      </c>
      <c r="S214" s="142">
        <v>0</v>
      </c>
      <c r="T214" s="143">
        <f t="shared" si="33"/>
        <v>0</v>
      </c>
      <c r="AR214" s="144" t="s">
        <v>281</v>
      </c>
      <c r="AT214" s="144" t="s">
        <v>130</v>
      </c>
      <c r="AU214" s="144" t="s">
        <v>128</v>
      </c>
      <c r="AY214" s="16" t="s">
        <v>127</v>
      </c>
      <c r="BE214" s="145">
        <f t="shared" si="34"/>
        <v>0</v>
      </c>
      <c r="BF214" s="145">
        <f t="shared" si="35"/>
        <v>0</v>
      </c>
      <c r="BG214" s="145">
        <f t="shared" si="36"/>
        <v>0</v>
      </c>
      <c r="BH214" s="145">
        <f t="shared" si="37"/>
        <v>0</v>
      </c>
      <c r="BI214" s="145">
        <f t="shared" si="38"/>
        <v>0</v>
      </c>
      <c r="BJ214" s="16" t="s">
        <v>81</v>
      </c>
      <c r="BK214" s="145">
        <f t="shared" si="39"/>
        <v>0</v>
      </c>
      <c r="BL214" s="16" t="s">
        <v>281</v>
      </c>
      <c r="BM214" s="144" t="s">
        <v>1282</v>
      </c>
    </row>
    <row r="215" spans="2:65" s="1" customFormat="1" ht="21.75" customHeight="1">
      <c r="B215" s="31"/>
      <c r="C215" s="132" t="s">
        <v>726</v>
      </c>
      <c r="D215" s="132" t="s">
        <v>130</v>
      </c>
      <c r="E215" s="133" t="s">
        <v>430</v>
      </c>
      <c r="F215" s="134" t="s">
        <v>1010</v>
      </c>
      <c r="G215" s="135" t="s">
        <v>141</v>
      </c>
      <c r="H215" s="136">
        <v>54</v>
      </c>
      <c r="I215" s="137"/>
      <c r="J215" s="138">
        <f t="shared" si="30"/>
        <v>0</v>
      </c>
      <c r="K215" s="139"/>
      <c r="L215" s="31"/>
      <c r="M215" s="140" t="s">
        <v>1</v>
      </c>
      <c r="N215" s="141" t="s">
        <v>38</v>
      </c>
      <c r="P215" s="142">
        <f t="shared" si="31"/>
        <v>0</v>
      </c>
      <c r="Q215" s="142">
        <v>0</v>
      </c>
      <c r="R215" s="142">
        <f t="shared" si="32"/>
        <v>0</v>
      </c>
      <c r="S215" s="142">
        <v>0</v>
      </c>
      <c r="T215" s="143">
        <f t="shared" si="33"/>
        <v>0</v>
      </c>
      <c r="AR215" s="144" t="s">
        <v>281</v>
      </c>
      <c r="AT215" s="144" t="s">
        <v>130</v>
      </c>
      <c r="AU215" s="144" t="s">
        <v>128</v>
      </c>
      <c r="AY215" s="16" t="s">
        <v>127</v>
      </c>
      <c r="BE215" s="145">
        <f t="shared" si="34"/>
        <v>0</v>
      </c>
      <c r="BF215" s="145">
        <f t="shared" si="35"/>
        <v>0</v>
      </c>
      <c r="BG215" s="145">
        <f t="shared" si="36"/>
        <v>0</v>
      </c>
      <c r="BH215" s="145">
        <f t="shared" si="37"/>
        <v>0</v>
      </c>
      <c r="BI215" s="145">
        <f t="shared" si="38"/>
        <v>0</v>
      </c>
      <c r="BJ215" s="16" t="s">
        <v>81</v>
      </c>
      <c r="BK215" s="145">
        <f t="shared" si="39"/>
        <v>0</v>
      </c>
      <c r="BL215" s="16" t="s">
        <v>281</v>
      </c>
      <c r="BM215" s="144" t="s">
        <v>1283</v>
      </c>
    </row>
    <row r="216" spans="2:65" s="1" customFormat="1" ht="21.75" customHeight="1">
      <c r="B216" s="31"/>
      <c r="C216" s="132" t="s">
        <v>730</v>
      </c>
      <c r="D216" s="132" t="s">
        <v>130</v>
      </c>
      <c r="E216" s="133" t="s">
        <v>1284</v>
      </c>
      <c r="F216" s="134" t="s">
        <v>1014</v>
      </c>
      <c r="G216" s="135" t="s">
        <v>141</v>
      </c>
      <c r="H216" s="136">
        <v>8</v>
      </c>
      <c r="I216" s="137"/>
      <c r="J216" s="138">
        <f t="shared" si="30"/>
        <v>0</v>
      </c>
      <c r="K216" s="139"/>
      <c r="L216" s="31"/>
      <c r="M216" s="140" t="s">
        <v>1</v>
      </c>
      <c r="N216" s="141" t="s">
        <v>38</v>
      </c>
      <c r="P216" s="142">
        <f t="shared" si="31"/>
        <v>0</v>
      </c>
      <c r="Q216" s="142">
        <v>0</v>
      </c>
      <c r="R216" s="142">
        <f t="shared" si="32"/>
        <v>0</v>
      </c>
      <c r="S216" s="142">
        <v>0</v>
      </c>
      <c r="T216" s="143">
        <f t="shared" si="33"/>
        <v>0</v>
      </c>
      <c r="AR216" s="144" t="s">
        <v>281</v>
      </c>
      <c r="AT216" s="144" t="s">
        <v>130</v>
      </c>
      <c r="AU216" s="144" t="s">
        <v>128</v>
      </c>
      <c r="AY216" s="16" t="s">
        <v>127</v>
      </c>
      <c r="BE216" s="145">
        <f t="shared" si="34"/>
        <v>0</v>
      </c>
      <c r="BF216" s="145">
        <f t="shared" si="35"/>
        <v>0</v>
      </c>
      <c r="BG216" s="145">
        <f t="shared" si="36"/>
        <v>0</v>
      </c>
      <c r="BH216" s="145">
        <f t="shared" si="37"/>
        <v>0</v>
      </c>
      <c r="BI216" s="145">
        <f t="shared" si="38"/>
        <v>0</v>
      </c>
      <c r="BJ216" s="16" t="s">
        <v>81</v>
      </c>
      <c r="BK216" s="145">
        <f t="shared" si="39"/>
        <v>0</v>
      </c>
      <c r="BL216" s="16" t="s">
        <v>281</v>
      </c>
      <c r="BM216" s="144" t="s">
        <v>1285</v>
      </c>
    </row>
    <row r="217" spans="2:65" s="1" customFormat="1" ht="21.75" customHeight="1">
      <c r="B217" s="31"/>
      <c r="C217" s="173" t="s">
        <v>734</v>
      </c>
      <c r="D217" s="173" t="s">
        <v>423</v>
      </c>
      <c r="E217" s="174" t="s">
        <v>1286</v>
      </c>
      <c r="F217" s="175" t="s">
        <v>871</v>
      </c>
      <c r="G217" s="176" t="s">
        <v>872</v>
      </c>
      <c r="H217" s="177">
        <v>1</v>
      </c>
      <c r="I217" s="178"/>
      <c r="J217" s="179">
        <f t="shared" si="30"/>
        <v>0</v>
      </c>
      <c r="K217" s="180"/>
      <c r="L217" s="181"/>
      <c r="M217" s="182" t="s">
        <v>1</v>
      </c>
      <c r="N217" s="183" t="s">
        <v>38</v>
      </c>
      <c r="P217" s="142">
        <f t="shared" si="31"/>
        <v>0</v>
      </c>
      <c r="Q217" s="142">
        <v>0</v>
      </c>
      <c r="R217" s="142">
        <f t="shared" si="32"/>
        <v>0</v>
      </c>
      <c r="S217" s="142">
        <v>0</v>
      </c>
      <c r="T217" s="143">
        <f t="shared" si="33"/>
        <v>0</v>
      </c>
      <c r="AR217" s="144" t="s">
        <v>379</v>
      </c>
      <c r="AT217" s="144" t="s">
        <v>423</v>
      </c>
      <c r="AU217" s="144" t="s">
        <v>128</v>
      </c>
      <c r="AY217" s="16" t="s">
        <v>127</v>
      </c>
      <c r="BE217" s="145">
        <f t="shared" si="34"/>
        <v>0</v>
      </c>
      <c r="BF217" s="145">
        <f t="shared" si="35"/>
        <v>0</v>
      </c>
      <c r="BG217" s="145">
        <f t="shared" si="36"/>
        <v>0</v>
      </c>
      <c r="BH217" s="145">
        <f t="shared" si="37"/>
        <v>0</v>
      </c>
      <c r="BI217" s="145">
        <f t="shared" si="38"/>
        <v>0</v>
      </c>
      <c r="BJ217" s="16" t="s">
        <v>81</v>
      </c>
      <c r="BK217" s="145">
        <f t="shared" si="39"/>
        <v>0</v>
      </c>
      <c r="BL217" s="16" t="s">
        <v>281</v>
      </c>
      <c r="BM217" s="144" t="s">
        <v>1287</v>
      </c>
    </row>
    <row r="218" spans="2:65" s="11" customFormat="1" ht="20.85" customHeight="1">
      <c r="B218" s="120"/>
      <c r="D218" s="121" t="s">
        <v>72</v>
      </c>
      <c r="E218" s="130" t="s">
        <v>1288</v>
      </c>
      <c r="F218" s="130" t="s">
        <v>1289</v>
      </c>
      <c r="I218" s="123"/>
      <c r="J218" s="131">
        <f>BK218</f>
        <v>0</v>
      </c>
      <c r="L218" s="120"/>
      <c r="M218" s="125"/>
      <c r="P218" s="126">
        <f>SUM(P219:P233)</f>
        <v>0</v>
      </c>
      <c r="R218" s="126">
        <f>SUM(R219:R233)</f>
        <v>0</v>
      </c>
      <c r="T218" s="127">
        <f>SUM(T219:T233)</f>
        <v>1E-3</v>
      </c>
      <c r="AR218" s="121" t="s">
        <v>83</v>
      </c>
      <c r="AT218" s="128" t="s">
        <v>72</v>
      </c>
      <c r="AU218" s="128" t="s">
        <v>83</v>
      </c>
      <c r="AY218" s="121" t="s">
        <v>127</v>
      </c>
      <c r="BK218" s="129">
        <f>SUM(BK219:BK233)</f>
        <v>0</v>
      </c>
    </row>
    <row r="219" spans="2:65" s="1" customFormat="1" ht="24.15" customHeight="1">
      <c r="B219" s="31"/>
      <c r="C219" s="132" t="s">
        <v>738</v>
      </c>
      <c r="D219" s="132" t="s">
        <v>130</v>
      </c>
      <c r="E219" s="133" t="s">
        <v>628</v>
      </c>
      <c r="F219" s="134" t="s">
        <v>1290</v>
      </c>
      <c r="G219" s="135" t="s">
        <v>1021</v>
      </c>
      <c r="H219" s="136">
        <v>32</v>
      </c>
      <c r="I219" s="137"/>
      <c r="J219" s="138">
        <f t="shared" ref="J219:J233" si="40">ROUND(I219*H219,2)</f>
        <v>0</v>
      </c>
      <c r="K219" s="139"/>
      <c r="L219" s="31"/>
      <c r="M219" s="140" t="s">
        <v>1</v>
      </c>
      <c r="N219" s="141" t="s">
        <v>38</v>
      </c>
      <c r="P219" s="142">
        <f t="shared" ref="P219:P233" si="41">O219*H219</f>
        <v>0</v>
      </c>
      <c r="Q219" s="142">
        <v>0</v>
      </c>
      <c r="R219" s="142">
        <f t="shared" ref="R219:R233" si="42">Q219*H219</f>
        <v>0</v>
      </c>
      <c r="S219" s="142">
        <v>0</v>
      </c>
      <c r="T219" s="143">
        <f t="shared" ref="T219:T233" si="43">S219*H219</f>
        <v>0</v>
      </c>
      <c r="AR219" s="144" t="s">
        <v>281</v>
      </c>
      <c r="AT219" s="144" t="s">
        <v>130</v>
      </c>
      <c r="AU219" s="144" t="s">
        <v>128</v>
      </c>
      <c r="AY219" s="16" t="s">
        <v>127</v>
      </c>
      <c r="BE219" s="145">
        <f t="shared" ref="BE219:BE233" si="44">IF(N219="základní",J219,0)</f>
        <v>0</v>
      </c>
      <c r="BF219" s="145">
        <f t="shared" ref="BF219:BF233" si="45">IF(N219="snížená",J219,0)</f>
        <v>0</v>
      </c>
      <c r="BG219" s="145">
        <f t="shared" ref="BG219:BG233" si="46">IF(N219="zákl. přenesená",J219,0)</f>
        <v>0</v>
      </c>
      <c r="BH219" s="145">
        <f t="shared" ref="BH219:BH233" si="47">IF(N219="sníž. přenesená",J219,0)</f>
        <v>0</v>
      </c>
      <c r="BI219" s="145">
        <f t="shared" ref="BI219:BI233" si="48">IF(N219="nulová",J219,0)</f>
        <v>0</v>
      </c>
      <c r="BJ219" s="16" t="s">
        <v>81</v>
      </c>
      <c r="BK219" s="145">
        <f t="shared" ref="BK219:BK233" si="49">ROUND(I219*H219,2)</f>
        <v>0</v>
      </c>
      <c r="BL219" s="16" t="s">
        <v>281</v>
      </c>
      <c r="BM219" s="144" t="s">
        <v>1291</v>
      </c>
    </row>
    <row r="220" spans="2:65" s="1" customFormat="1" ht="16.5" customHeight="1">
      <c r="B220" s="31"/>
      <c r="C220" s="132" t="s">
        <v>742</v>
      </c>
      <c r="D220" s="132" t="s">
        <v>130</v>
      </c>
      <c r="E220" s="133" t="s">
        <v>1292</v>
      </c>
      <c r="F220" s="134" t="s">
        <v>1293</v>
      </c>
      <c r="G220" s="135" t="s">
        <v>141</v>
      </c>
      <c r="H220" s="136">
        <v>1</v>
      </c>
      <c r="I220" s="137"/>
      <c r="J220" s="138">
        <f t="shared" si="40"/>
        <v>0</v>
      </c>
      <c r="K220" s="139"/>
      <c r="L220" s="31"/>
      <c r="M220" s="140" t="s">
        <v>1</v>
      </c>
      <c r="N220" s="141" t="s">
        <v>38</v>
      </c>
      <c r="P220" s="142">
        <f t="shared" si="41"/>
        <v>0</v>
      </c>
      <c r="Q220" s="142">
        <v>0</v>
      </c>
      <c r="R220" s="142">
        <f t="shared" si="42"/>
        <v>0</v>
      </c>
      <c r="S220" s="142">
        <v>5.9999999999999995E-4</v>
      </c>
      <c r="T220" s="143">
        <f t="shared" si="43"/>
        <v>5.9999999999999995E-4</v>
      </c>
      <c r="AR220" s="144" t="s">
        <v>281</v>
      </c>
      <c r="AT220" s="144" t="s">
        <v>130</v>
      </c>
      <c r="AU220" s="144" t="s">
        <v>128</v>
      </c>
      <c r="AY220" s="16" t="s">
        <v>127</v>
      </c>
      <c r="BE220" s="145">
        <f t="shared" si="44"/>
        <v>0</v>
      </c>
      <c r="BF220" s="145">
        <f t="shared" si="45"/>
        <v>0</v>
      </c>
      <c r="BG220" s="145">
        <f t="shared" si="46"/>
        <v>0</v>
      </c>
      <c r="BH220" s="145">
        <f t="shared" si="47"/>
        <v>0</v>
      </c>
      <c r="BI220" s="145">
        <f t="shared" si="48"/>
        <v>0</v>
      </c>
      <c r="BJ220" s="16" t="s">
        <v>81</v>
      </c>
      <c r="BK220" s="145">
        <f t="shared" si="49"/>
        <v>0</v>
      </c>
      <c r="BL220" s="16" t="s">
        <v>281</v>
      </c>
      <c r="BM220" s="144" t="s">
        <v>1294</v>
      </c>
    </row>
    <row r="221" spans="2:65" s="1" customFormat="1" ht="16.5" customHeight="1">
      <c r="B221" s="31"/>
      <c r="C221" s="132" t="s">
        <v>746</v>
      </c>
      <c r="D221" s="132" t="s">
        <v>130</v>
      </c>
      <c r="E221" s="133" t="s">
        <v>1295</v>
      </c>
      <c r="F221" s="134" t="s">
        <v>1296</v>
      </c>
      <c r="G221" s="135" t="s">
        <v>141</v>
      </c>
      <c r="H221" s="136">
        <v>1</v>
      </c>
      <c r="I221" s="137"/>
      <c r="J221" s="138">
        <f t="shared" si="40"/>
        <v>0</v>
      </c>
      <c r="K221" s="139"/>
      <c r="L221" s="31"/>
      <c r="M221" s="140" t="s">
        <v>1</v>
      </c>
      <c r="N221" s="141" t="s">
        <v>38</v>
      </c>
      <c r="P221" s="142">
        <f t="shared" si="41"/>
        <v>0</v>
      </c>
      <c r="Q221" s="142">
        <v>0</v>
      </c>
      <c r="R221" s="142">
        <f t="shared" si="42"/>
        <v>0</v>
      </c>
      <c r="S221" s="142">
        <v>0</v>
      </c>
      <c r="T221" s="143">
        <f t="shared" si="43"/>
        <v>0</v>
      </c>
      <c r="AR221" s="144" t="s">
        <v>281</v>
      </c>
      <c r="AT221" s="144" t="s">
        <v>130</v>
      </c>
      <c r="AU221" s="144" t="s">
        <v>128</v>
      </c>
      <c r="AY221" s="16" t="s">
        <v>127</v>
      </c>
      <c r="BE221" s="145">
        <f t="shared" si="44"/>
        <v>0</v>
      </c>
      <c r="BF221" s="145">
        <f t="shared" si="45"/>
        <v>0</v>
      </c>
      <c r="BG221" s="145">
        <f t="shared" si="46"/>
        <v>0</v>
      </c>
      <c r="BH221" s="145">
        <f t="shared" si="47"/>
        <v>0</v>
      </c>
      <c r="BI221" s="145">
        <f t="shared" si="48"/>
        <v>0</v>
      </c>
      <c r="BJ221" s="16" t="s">
        <v>81</v>
      </c>
      <c r="BK221" s="145">
        <f t="shared" si="49"/>
        <v>0</v>
      </c>
      <c r="BL221" s="16" t="s">
        <v>281</v>
      </c>
      <c r="BM221" s="144" t="s">
        <v>1297</v>
      </c>
    </row>
    <row r="222" spans="2:65" s="1" customFormat="1" ht="16.5" customHeight="1">
      <c r="B222" s="31"/>
      <c r="C222" s="132" t="s">
        <v>750</v>
      </c>
      <c r="D222" s="132" t="s">
        <v>130</v>
      </c>
      <c r="E222" s="133" t="s">
        <v>1298</v>
      </c>
      <c r="F222" s="134" t="s">
        <v>1299</v>
      </c>
      <c r="G222" s="135" t="s">
        <v>141</v>
      </c>
      <c r="H222" s="136">
        <v>1</v>
      </c>
      <c r="I222" s="137"/>
      <c r="J222" s="138">
        <f t="shared" si="40"/>
        <v>0</v>
      </c>
      <c r="K222" s="139"/>
      <c r="L222" s="31"/>
      <c r="M222" s="140" t="s">
        <v>1</v>
      </c>
      <c r="N222" s="141" t="s">
        <v>38</v>
      </c>
      <c r="P222" s="142">
        <f t="shared" si="41"/>
        <v>0</v>
      </c>
      <c r="Q222" s="142">
        <v>0</v>
      </c>
      <c r="R222" s="142">
        <f t="shared" si="42"/>
        <v>0</v>
      </c>
      <c r="S222" s="142">
        <v>4.0000000000000002E-4</v>
      </c>
      <c r="T222" s="143">
        <f t="shared" si="43"/>
        <v>4.0000000000000002E-4</v>
      </c>
      <c r="AR222" s="144" t="s">
        <v>281</v>
      </c>
      <c r="AT222" s="144" t="s">
        <v>130</v>
      </c>
      <c r="AU222" s="144" t="s">
        <v>128</v>
      </c>
      <c r="AY222" s="16" t="s">
        <v>127</v>
      </c>
      <c r="BE222" s="145">
        <f t="shared" si="44"/>
        <v>0</v>
      </c>
      <c r="BF222" s="145">
        <f t="shared" si="45"/>
        <v>0</v>
      </c>
      <c r="BG222" s="145">
        <f t="shared" si="46"/>
        <v>0</v>
      </c>
      <c r="BH222" s="145">
        <f t="shared" si="47"/>
        <v>0</v>
      </c>
      <c r="BI222" s="145">
        <f t="shared" si="48"/>
        <v>0</v>
      </c>
      <c r="BJ222" s="16" t="s">
        <v>81</v>
      </c>
      <c r="BK222" s="145">
        <f t="shared" si="49"/>
        <v>0</v>
      </c>
      <c r="BL222" s="16" t="s">
        <v>281</v>
      </c>
      <c r="BM222" s="144" t="s">
        <v>1300</v>
      </c>
    </row>
    <row r="223" spans="2:65" s="1" customFormat="1" ht="16.5" customHeight="1">
      <c r="B223" s="31"/>
      <c r="C223" s="132" t="s">
        <v>754</v>
      </c>
      <c r="D223" s="132" t="s">
        <v>130</v>
      </c>
      <c r="E223" s="133" t="s">
        <v>1301</v>
      </c>
      <c r="F223" s="134" t="s">
        <v>1302</v>
      </c>
      <c r="G223" s="135" t="s">
        <v>141</v>
      </c>
      <c r="H223" s="136">
        <v>1</v>
      </c>
      <c r="I223" s="137"/>
      <c r="J223" s="138">
        <f t="shared" si="40"/>
        <v>0</v>
      </c>
      <c r="K223" s="139"/>
      <c r="L223" s="31"/>
      <c r="M223" s="140" t="s">
        <v>1</v>
      </c>
      <c r="N223" s="141" t="s">
        <v>38</v>
      </c>
      <c r="P223" s="142">
        <f t="shared" si="41"/>
        <v>0</v>
      </c>
      <c r="Q223" s="142">
        <v>0</v>
      </c>
      <c r="R223" s="142">
        <f t="shared" si="42"/>
        <v>0</v>
      </c>
      <c r="S223" s="142">
        <v>0</v>
      </c>
      <c r="T223" s="143">
        <f t="shared" si="43"/>
        <v>0</v>
      </c>
      <c r="AR223" s="144" t="s">
        <v>281</v>
      </c>
      <c r="AT223" s="144" t="s">
        <v>130</v>
      </c>
      <c r="AU223" s="144" t="s">
        <v>128</v>
      </c>
      <c r="AY223" s="16" t="s">
        <v>127</v>
      </c>
      <c r="BE223" s="145">
        <f t="shared" si="44"/>
        <v>0</v>
      </c>
      <c r="BF223" s="145">
        <f t="shared" si="45"/>
        <v>0</v>
      </c>
      <c r="BG223" s="145">
        <f t="shared" si="46"/>
        <v>0</v>
      </c>
      <c r="BH223" s="145">
        <f t="shared" si="47"/>
        <v>0</v>
      </c>
      <c r="BI223" s="145">
        <f t="shared" si="48"/>
        <v>0</v>
      </c>
      <c r="BJ223" s="16" t="s">
        <v>81</v>
      </c>
      <c r="BK223" s="145">
        <f t="shared" si="49"/>
        <v>0</v>
      </c>
      <c r="BL223" s="16" t="s">
        <v>281</v>
      </c>
      <c r="BM223" s="144" t="s">
        <v>1303</v>
      </c>
    </row>
    <row r="224" spans="2:65" s="1" customFormat="1" ht="16.5" customHeight="1">
      <c r="B224" s="31"/>
      <c r="C224" s="132" t="s">
        <v>262</v>
      </c>
      <c r="D224" s="132" t="s">
        <v>130</v>
      </c>
      <c r="E224" s="133" t="s">
        <v>1304</v>
      </c>
      <c r="F224" s="134" t="s">
        <v>1305</v>
      </c>
      <c r="G224" s="135" t="s">
        <v>141</v>
      </c>
      <c r="H224" s="136">
        <v>3</v>
      </c>
      <c r="I224" s="137"/>
      <c r="J224" s="138">
        <f t="shared" si="40"/>
        <v>0</v>
      </c>
      <c r="K224" s="139"/>
      <c r="L224" s="31"/>
      <c r="M224" s="140" t="s">
        <v>1</v>
      </c>
      <c r="N224" s="141" t="s">
        <v>38</v>
      </c>
      <c r="P224" s="142">
        <f t="shared" si="41"/>
        <v>0</v>
      </c>
      <c r="Q224" s="142">
        <v>0</v>
      </c>
      <c r="R224" s="142">
        <f t="shared" si="42"/>
        <v>0</v>
      </c>
      <c r="S224" s="142">
        <v>0</v>
      </c>
      <c r="T224" s="143">
        <f t="shared" si="43"/>
        <v>0</v>
      </c>
      <c r="AR224" s="144" t="s">
        <v>281</v>
      </c>
      <c r="AT224" s="144" t="s">
        <v>130</v>
      </c>
      <c r="AU224" s="144" t="s">
        <v>128</v>
      </c>
      <c r="AY224" s="16" t="s">
        <v>127</v>
      </c>
      <c r="BE224" s="145">
        <f t="shared" si="44"/>
        <v>0</v>
      </c>
      <c r="BF224" s="145">
        <f t="shared" si="45"/>
        <v>0</v>
      </c>
      <c r="BG224" s="145">
        <f t="shared" si="46"/>
        <v>0</v>
      </c>
      <c r="BH224" s="145">
        <f t="shared" si="47"/>
        <v>0</v>
      </c>
      <c r="BI224" s="145">
        <f t="shared" si="48"/>
        <v>0</v>
      </c>
      <c r="BJ224" s="16" t="s">
        <v>81</v>
      </c>
      <c r="BK224" s="145">
        <f t="shared" si="49"/>
        <v>0</v>
      </c>
      <c r="BL224" s="16" t="s">
        <v>281</v>
      </c>
      <c r="BM224" s="144" t="s">
        <v>1306</v>
      </c>
    </row>
    <row r="225" spans="2:65" s="1" customFormat="1" ht="16.5" customHeight="1">
      <c r="B225" s="31"/>
      <c r="C225" s="173" t="s">
        <v>267</v>
      </c>
      <c r="D225" s="173" t="s">
        <v>423</v>
      </c>
      <c r="E225" s="174" t="s">
        <v>1032</v>
      </c>
      <c r="F225" s="175" t="s">
        <v>1307</v>
      </c>
      <c r="G225" s="176" t="s">
        <v>141</v>
      </c>
      <c r="H225" s="177">
        <v>1</v>
      </c>
      <c r="I225" s="178"/>
      <c r="J225" s="179">
        <f t="shared" si="40"/>
        <v>0</v>
      </c>
      <c r="K225" s="180"/>
      <c r="L225" s="181"/>
      <c r="M225" s="182" t="s">
        <v>1</v>
      </c>
      <c r="N225" s="183" t="s">
        <v>38</v>
      </c>
      <c r="P225" s="142">
        <f t="shared" si="41"/>
        <v>0</v>
      </c>
      <c r="Q225" s="142">
        <v>0</v>
      </c>
      <c r="R225" s="142">
        <f t="shared" si="42"/>
        <v>0</v>
      </c>
      <c r="S225" s="142">
        <v>0</v>
      </c>
      <c r="T225" s="143">
        <f t="shared" si="43"/>
        <v>0</v>
      </c>
      <c r="AR225" s="144" t="s">
        <v>379</v>
      </c>
      <c r="AT225" s="144" t="s">
        <v>423</v>
      </c>
      <c r="AU225" s="144" t="s">
        <v>128</v>
      </c>
      <c r="AY225" s="16" t="s">
        <v>127</v>
      </c>
      <c r="BE225" s="145">
        <f t="shared" si="44"/>
        <v>0</v>
      </c>
      <c r="BF225" s="145">
        <f t="shared" si="45"/>
        <v>0</v>
      </c>
      <c r="BG225" s="145">
        <f t="shared" si="46"/>
        <v>0</v>
      </c>
      <c r="BH225" s="145">
        <f t="shared" si="47"/>
        <v>0</v>
      </c>
      <c r="BI225" s="145">
        <f t="shared" si="48"/>
        <v>0</v>
      </c>
      <c r="BJ225" s="16" t="s">
        <v>81</v>
      </c>
      <c r="BK225" s="145">
        <f t="shared" si="49"/>
        <v>0</v>
      </c>
      <c r="BL225" s="16" t="s">
        <v>281</v>
      </c>
      <c r="BM225" s="144" t="s">
        <v>1308</v>
      </c>
    </row>
    <row r="226" spans="2:65" s="1" customFormat="1" ht="16.5" customHeight="1">
      <c r="B226" s="31"/>
      <c r="C226" s="173" t="s">
        <v>279</v>
      </c>
      <c r="D226" s="173" t="s">
        <v>423</v>
      </c>
      <c r="E226" s="174" t="s">
        <v>1056</v>
      </c>
      <c r="F226" s="175" t="s">
        <v>1309</v>
      </c>
      <c r="G226" s="176" t="s">
        <v>141</v>
      </c>
      <c r="H226" s="177">
        <v>2</v>
      </c>
      <c r="I226" s="178"/>
      <c r="J226" s="179">
        <f t="shared" si="40"/>
        <v>0</v>
      </c>
      <c r="K226" s="180"/>
      <c r="L226" s="181"/>
      <c r="M226" s="182" t="s">
        <v>1</v>
      </c>
      <c r="N226" s="183" t="s">
        <v>38</v>
      </c>
      <c r="P226" s="142">
        <f t="shared" si="41"/>
        <v>0</v>
      </c>
      <c r="Q226" s="142">
        <v>0</v>
      </c>
      <c r="R226" s="142">
        <f t="shared" si="42"/>
        <v>0</v>
      </c>
      <c r="S226" s="142">
        <v>0</v>
      </c>
      <c r="T226" s="143">
        <f t="shared" si="43"/>
        <v>0</v>
      </c>
      <c r="AR226" s="144" t="s">
        <v>379</v>
      </c>
      <c r="AT226" s="144" t="s">
        <v>423</v>
      </c>
      <c r="AU226" s="144" t="s">
        <v>128</v>
      </c>
      <c r="AY226" s="16" t="s">
        <v>127</v>
      </c>
      <c r="BE226" s="145">
        <f t="shared" si="44"/>
        <v>0</v>
      </c>
      <c r="BF226" s="145">
        <f t="shared" si="45"/>
        <v>0</v>
      </c>
      <c r="BG226" s="145">
        <f t="shared" si="46"/>
        <v>0</v>
      </c>
      <c r="BH226" s="145">
        <f t="shared" si="47"/>
        <v>0</v>
      </c>
      <c r="BI226" s="145">
        <f t="shared" si="48"/>
        <v>0</v>
      </c>
      <c r="BJ226" s="16" t="s">
        <v>81</v>
      </c>
      <c r="BK226" s="145">
        <f t="shared" si="49"/>
        <v>0</v>
      </c>
      <c r="BL226" s="16" t="s">
        <v>281</v>
      </c>
      <c r="BM226" s="144" t="s">
        <v>1310</v>
      </c>
    </row>
    <row r="227" spans="2:65" s="1" customFormat="1" ht="16.5" customHeight="1">
      <c r="B227" s="31"/>
      <c r="C227" s="173" t="s">
        <v>767</v>
      </c>
      <c r="D227" s="173" t="s">
        <v>423</v>
      </c>
      <c r="E227" s="174" t="s">
        <v>1019</v>
      </c>
      <c r="F227" s="175" t="s">
        <v>1311</v>
      </c>
      <c r="G227" s="176" t="s">
        <v>141</v>
      </c>
      <c r="H227" s="177">
        <v>1</v>
      </c>
      <c r="I227" s="178"/>
      <c r="J227" s="179">
        <f t="shared" si="40"/>
        <v>0</v>
      </c>
      <c r="K227" s="180"/>
      <c r="L227" s="181"/>
      <c r="M227" s="182" t="s">
        <v>1</v>
      </c>
      <c r="N227" s="183" t="s">
        <v>38</v>
      </c>
      <c r="P227" s="142">
        <f t="shared" si="41"/>
        <v>0</v>
      </c>
      <c r="Q227" s="142">
        <v>0</v>
      </c>
      <c r="R227" s="142">
        <f t="shared" si="42"/>
        <v>0</v>
      </c>
      <c r="S227" s="142">
        <v>0</v>
      </c>
      <c r="T227" s="143">
        <f t="shared" si="43"/>
        <v>0</v>
      </c>
      <c r="AR227" s="144" t="s">
        <v>379</v>
      </c>
      <c r="AT227" s="144" t="s">
        <v>423</v>
      </c>
      <c r="AU227" s="144" t="s">
        <v>128</v>
      </c>
      <c r="AY227" s="16" t="s">
        <v>127</v>
      </c>
      <c r="BE227" s="145">
        <f t="shared" si="44"/>
        <v>0</v>
      </c>
      <c r="BF227" s="145">
        <f t="shared" si="45"/>
        <v>0</v>
      </c>
      <c r="BG227" s="145">
        <f t="shared" si="46"/>
        <v>0</v>
      </c>
      <c r="BH227" s="145">
        <f t="shared" si="47"/>
        <v>0</v>
      </c>
      <c r="BI227" s="145">
        <f t="shared" si="48"/>
        <v>0</v>
      </c>
      <c r="BJ227" s="16" t="s">
        <v>81</v>
      </c>
      <c r="BK227" s="145">
        <f t="shared" si="49"/>
        <v>0</v>
      </c>
      <c r="BL227" s="16" t="s">
        <v>281</v>
      </c>
      <c r="BM227" s="144" t="s">
        <v>1312</v>
      </c>
    </row>
    <row r="228" spans="2:65" s="1" customFormat="1" ht="33" customHeight="1">
      <c r="B228" s="31"/>
      <c r="C228" s="132" t="s">
        <v>771</v>
      </c>
      <c r="D228" s="132" t="s">
        <v>130</v>
      </c>
      <c r="E228" s="133" t="s">
        <v>647</v>
      </c>
      <c r="F228" s="134" t="s">
        <v>1313</v>
      </c>
      <c r="G228" s="135" t="s">
        <v>872</v>
      </c>
      <c r="H228" s="136">
        <v>1</v>
      </c>
      <c r="I228" s="137"/>
      <c r="J228" s="138">
        <f t="shared" si="40"/>
        <v>0</v>
      </c>
      <c r="K228" s="139"/>
      <c r="L228" s="31"/>
      <c r="M228" s="140" t="s">
        <v>1</v>
      </c>
      <c r="N228" s="141" t="s">
        <v>38</v>
      </c>
      <c r="P228" s="142">
        <f t="shared" si="41"/>
        <v>0</v>
      </c>
      <c r="Q228" s="142">
        <v>0</v>
      </c>
      <c r="R228" s="142">
        <f t="shared" si="42"/>
        <v>0</v>
      </c>
      <c r="S228" s="142">
        <v>0</v>
      </c>
      <c r="T228" s="143">
        <f t="shared" si="43"/>
        <v>0</v>
      </c>
      <c r="AR228" s="144" t="s">
        <v>281</v>
      </c>
      <c r="AT228" s="144" t="s">
        <v>130</v>
      </c>
      <c r="AU228" s="144" t="s">
        <v>128</v>
      </c>
      <c r="AY228" s="16" t="s">
        <v>127</v>
      </c>
      <c r="BE228" s="145">
        <f t="shared" si="44"/>
        <v>0</v>
      </c>
      <c r="BF228" s="145">
        <f t="shared" si="45"/>
        <v>0</v>
      </c>
      <c r="BG228" s="145">
        <f t="shared" si="46"/>
        <v>0</v>
      </c>
      <c r="BH228" s="145">
        <f t="shared" si="47"/>
        <v>0</v>
      </c>
      <c r="BI228" s="145">
        <f t="shared" si="48"/>
        <v>0</v>
      </c>
      <c r="BJ228" s="16" t="s">
        <v>81</v>
      </c>
      <c r="BK228" s="145">
        <f t="shared" si="49"/>
        <v>0</v>
      </c>
      <c r="BL228" s="16" t="s">
        <v>281</v>
      </c>
      <c r="BM228" s="144" t="s">
        <v>1314</v>
      </c>
    </row>
    <row r="229" spans="2:65" s="1" customFormat="1" ht="16.5" customHeight="1">
      <c r="B229" s="31"/>
      <c r="C229" s="132" t="s">
        <v>305</v>
      </c>
      <c r="D229" s="132" t="s">
        <v>130</v>
      </c>
      <c r="E229" s="133" t="s">
        <v>683</v>
      </c>
      <c r="F229" s="134" t="s">
        <v>1037</v>
      </c>
      <c r="G229" s="135" t="s">
        <v>1021</v>
      </c>
      <c r="H229" s="136">
        <v>6</v>
      </c>
      <c r="I229" s="137"/>
      <c r="J229" s="138">
        <f t="shared" si="40"/>
        <v>0</v>
      </c>
      <c r="K229" s="139"/>
      <c r="L229" s="31"/>
      <c r="M229" s="140" t="s">
        <v>1</v>
      </c>
      <c r="N229" s="141" t="s">
        <v>38</v>
      </c>
      <c r="P229" s="142">
        <f t="shared" si="41"/>
        <v>0</v>
      </c>
      <c r="Q229" s="142">
        <v>0</v>
      </c>
      <c r="R229" s="142">
        <f t="shared" si="42"/>
        <v>0</v>
      </c>
      <c r="S229" s="142">
        <v>0</v>
      </c>
      <c r="T229" s="143">
        <f t="shared" si="43"/>
        <v>0</v>
      </c>
      <c r="AR229" s="144" t="s">
        <v>281</v>
      </c>
      <c r="AT229" s="144" t="s">
        <v>130</v>
      </c>
      <c r="AU229" s="144" t="s">
        <v>128</v>
      </c>
      <c r="AY229" s="16" t="s">
        <v>127</v>
      </c>
      <c r="BE229" s="145">
        <f t="shared" si="44"/>
        <v>0</v>
      </c>
      <c r="BF229" s="145">
        <f t="shared" si="45"/>
        <v>0</v>
      </c>
      <c r="BG229" s="145">
        <f t="shared" si="46"/>
        <v>0</v>
      </c>
      <c r="BH229" s="145">
        <f t="shared" si="47"/>
        <v>0</v>
      </c>
      <c r="BI229" s="145">
        <f t="shared" si="48"/>
        <v>0</v>
      </c>
      <c r="BJ229" s="16" t="s">
        <v>81</v>
      </c>
      <c r="BK229" s="145">
        <f t="shared" si="49"/>
        <v>0</v>
      </c>
      <c r="BL229" s="16" t="s">
        <v>281</v>
      </c>
      <c r="BM229" s="144" t="s">
        <v>1315</v>
      </c>
    </row>
    <row r="230" spans="2:65" s="1" customFormat="1" ht="16.5" customHeight="1">
      <c r="B230" s="31"/>
      <c r="C230" s="132" t="s">
        <v>777</v>
      </c>
      <c r="D230" s="132" t="s">
        <v>130</v>
      </c>
      <c r="E230" s="133" t="s">
        <v>687</v>
      </c>
      <c r="F230" s="134" t="s">
        <v>1316</v>
      </c>
      <c r="G230" s="135" t="s">
        <v>1021</v>
      </c>
      <c r="H230" s="136">
        <v>6</v>
      </c>
      <c r="I230" s="137"/>
      <c r="J230" s="138">
        <f t="shared" si="40"/>
        <v>0</v>
      </c>
      <c r="K230" s="139"/>
      <c r="L230" s="31"/>
      <c r="M230" s="140" t="s">
        <v>1</v>
      </c>
      <c r="N230" s="141" t="s">
        <v>38</v>
      </c>
      <c r="P230" s="142">
        <f t="shared" si="41"/>
        <v>0</v>
      </c>
      <c r="Q230" s="142">
        <v>0</v>
      </c>
      <c r="R230" s="142">
        <f t="shared" si="42"/>
        <v>0</v>
      </c>
      <c r="S230" s="142">
        <v>0</v>
      </c>
      <c r="T230" s="143">
        <f t="shared" si="43"/>
        <v>0</v>
      </c>
      <c r="AR230" s="144" t="s">
        <v>281</v>
      </c>
      <c r="AT230" s="144" t="s">
        <v>130</v>
      </c>
      <c r="AU230" s="144" t="s">
        <v>128</v>
      </c>
      <c r="AY230" s="16" t="s">
        <v>127</v>
      </c>
      <c r="BE230" s="145">
        <f t="shared" si="44"/>
        <v>0</v>
      </c>
      <c r="BF230" s="145">
        <f t="shared" si="45"/>
        <v>0</v>
      </c>
      <c r="BG230" s="145">
        <f t="shared" si="46"/>
        <v>0</v>
      </c>
      <c r="BH230" s="145">
        <f t="shared" si="47"/>
        <v>0</v>
      </c>
      <c r="BI230" s="145">
        <f t="shared" si="48"/>
        <v>0</v>
      </c>
      <c r="BJ230" s="16" t="s">
        <v>81</v>
      </c>
      <c r="BK230" s="145">
        <f t="shared" si="49"/>
        <v>0</v>
      </c>
      <c r="BL230" s="16" t="s">
        <v>281</v>
      </c>
      <c r="BM230" s="144" t="s">
        <v>1317</v>
      </c>
    </row>
    <row r="231" spans="2:65" s="1" customFormat="1" ht="16.5" customHeight="1">
      <c r="B231" s="31"/>
      <c r="C231" s="132" t="s">
        <v>781</v>
      </c>
      <c r="D231" s="132" t="s">
        <v>130</v>
      </c>
      <c r="E231" s="133" t="s">
        <v>691</v>
      </c>
      <c r="F231" s="134" t="s">
        <v>1049</v>
      </c>
      <c r="G231" s="135" t="s">
        <v>872</v>
      </c>
      <c r="H231" s="136">
        <v>1</v>
      </c>
      <c r="I231" s="137"/>
      <c r="J231" s="138">
        <f t="shared" si="40"/>
        <v>0</v>
      </c>
      <c r="K231" s="139"/>
      <c r="L231" s="31"/>
      <c r="M231" s="140" t="s">
        <v>1</v>
      </c>
      <c r="N231" s="141" t="s">
        <v>38</v>
      </c>
      <c r="P231" s="142">
        <f t="shared" si="41"/>
        <v>0</v>
      </c>
      <c r="Q231" s="142">
        <v>0</v>
      </c>
      <c r="R231" s="142">
        <f t="shared" si="42"/>
        <v>0</v>
      </c>
      <c r="S231" s="142">
        <v>0</v>
      </c>
      <c r="T231" s="143">
        <f t="shared" si="43"/>
        <v>0</v>
      </c>
      <c r="AR231" s="144" t="s">
        <v>281</v>
      </c>
      <c r="AT231" s="144" t="s">
        <v>130</v>
      </c>
      <c r="AU231" s="144" t="s">
        <v>128</v>
      </c>
      <c r="AY231" s="16" t="s">
        <v>127</v>
      </c>
      <c r="BE231" s="145">
        <f t="shared" si="44"/>
        <v>0</v>
      </c>
      <c r="BF231" s="145">
        <f t="shared" si="45"/>
        <v>0</v>
      </c>
      <c r="BG231" s="145">
        <f t="shared" si="46"/>
        <v>0</v>
      </c>
      <c r="BH231" s="145">
        <f t="shared" si="47"/>
        <v>0</v>
      </c>
      <c r="BI231" s="145">
        <f t="shared" si="48"/>
        <v>0</v>
      </c>
      <c r="BJ231" s="16" t="s">
        <v>81</v>
      </c>
      <c r="BK231" s="145">
        <f t="shared" si="49"/>
        <v>0</v>
      </c>
      <c r="BL231" s="16" t="s">
        <v>281</v>
      </c>
      <c r="BM231" s="144" t="s">
        <v>1318</v>
      </c>
    </row>
    <row r="232" spans="2:65" s="1" customFormat="1" ht="16.5" customHeight="1">
      <c r="B232" s="31"/>
      <c r="C232" s="132" t="s">
        <v>785</v>
      </c>
      <c r="D232" s="132" t="s">
        <v>130</v>
      </c>
      <c r="E232" s="133" t="s">
        <v>695</v>
      </c>
      <c r="F232" s="134" t="s">
        <v>1053</v>
      </c>
      <c r="G232" s="135" t="s">
        <v>872</v>
      </c>
      <c r="H232" s="136">
        <v>1</v>
      </c>
      <c r="I232" s="137"/>
      <c r="J232" s="138">
        <f t="shared" si="40"/>
        <v>0</v>
      </c>
      <c r="K232" s="139"/>
      <c r="L232" s="31"/>
      <c r="M232" s="140" t="s">
        <v>1</v>
      </c>
      <c r="N232" s="141" t="s">
        <v>38</v>
      </c>
      <c r="P232" s="142">
        <f t="shared" si="41"/>
        <v>0</v>
      </c>
      <c r="Q232" s="142">
        <v>0</v>
      </c>
      <c r="R232" s="142">
        <f t="shared" si="42"/>
        <v>0</v>
      </c>
      <c r="S232" s="142">
        <v>0</v>
      </c>
      <c r="T232" s="143">
        <f t="shared" si="43"/>
        <v>0</v>
      </c>
      <c r="AR232" s="144" t="s">
        <v>281</v>
      </c>
      <c r="AT232" s="144" t="s">
        <v>130</v>
      </c>
      <c r="AU232" s="144" t="s">
        <v>128</v>
      </c>
      <c r="AY232" s="16" t="s">
        <v>127</v>
      </c>
      <c r="BE232" s="145">
        <f t="shared" si="44"/>
        <v>0</v>
      </c>
      <c r="BF232" s="145">
        <f t="shared" si="45"/>
        <v>0</v>
      </c>
      <c r="BG232" s="145">
        <f t="shared" si="46"/>
        <v>0</v>
      </c>
      <c r="BH232" s="145">
        <f t="shared" si="47"/>
        <v>0</v>
      </c>
      <c r="BI232" s="145">
        <f t="shared" si="48"/>
        <v>0</v>
      </c>
      <c r="BJ232" s="16" t="s">
        <v>81</v>
      </c>
      <c r="BK232" s="145">
        <f t="shared" si="49"/>
        <v>0</v>
      </c>
      <c r="BL232" s="16" t="s">
        <v>281</v>
      </c>
      <c r="BM232" s="144" t="s">
        <v>1319</v>
      </c>
    </row>
    <row r="233" spans="2:65" s="1" customFormat="1" ht="16.5" customHeight="1">
      <c r="B233" s="31"/>
      <c r="C233" s="132" t="s">
        <v>789</v>
      </c>
      <c r="D233" s="132" t="s">
        <v>130</v>
      </c>
      <c r="E233" s="133" t="s">
        <v>699</v>
      </c>
      <c r="F233" s="134" t="s">
        <v>1057</v>
      </c>
      <c r="G233" s="135" t="s">
        <v>872</v>
      </c>
      <c r="H233" s="136">
        <v>1</v>
      </c>
      <c r="I233" s="137"/>
      <c r="J233" s="138">
        <f t="shared" si="40"/>
        <v>0</v>
      </c>
      <c r="K233" s="139"/>
      <c r="L233" s="31"/>
      <c r="M233" s="168" t="s">
        <v>1</v>
      </c>
      <c r="N233" s="169" t="s">
        <v>38</v>
      </c>
      <c r="O233" s="170"/>
      <c r="P233" s="171">
        <f t="shared" si="41"/>
        <v>0</v>
      </c>
      <c r="Q233" s="171">
        <v>0</v>
      </c>
      <c r="R233" s="171">
        <f t="shared" si="42"/>
        <v>0</v>
      </c>
      <c r="S233" s="171">
        <v>0</v>
      </c>
      <c r="T233" s="172">
        <f t="shared" si="43"/>
        <v>0</v>
      </c>
      <c r="AR233" s="144" t="s">
        <v>281</v>
      </c>
      <c r="AT233" s="144" t="s">
        <v>130</v>
      </c>
      <c r="AU233" s="144" t="s">
        <v>128</v>
      </c>
      <c r="AY233" s="16" t="s">
        <v>127</v>
      </c>
      <c r="BE233" s="145">
        <f t="shared" si="44"/>
        <v>0</v>
      </c>
      <c r="BF233" s="145">
        <f t="shared" si="45"/>
        <v>0</v>
      </c>
      <c r="BG233" s="145">
        <f t="shared" si="46"/>
        <v>0</v>
      </c>
      <c r="BH233" s="145">
        <f t="shared" si="47"/>
        <v>0</v>
      </c>
      <c r="BI233" s="145">
        <f t="shared" si="48"/>
        <v>0</v>
      </c>
      <c r="BJ233" s="16" t="s">
        <v>81</v>
      </c>
      <c r="BK233" s="145">
        <f t="shared" si="49"/>
        <v>0</v>
      </c>
      <c r="BL233" s="16" t="s">
        <v>281</v>
      </c>
      <c r="BM233" s="144" t="s">
        <v>1320</v>
      </c>
    </row>
    <row r="234" spans="2:65" s="1" customFormat="1" ht="6.9" customHeight="1">
      <c r="B234" s="43"/>
      <c r="C234" s="44"/>
      <c r="D234" s="44"/>
      <c r="E234" s="44"/>
      <c r="F234" s="44"/>
      <c r="G234" s="44"/>
      <c r="H234" s="44"/>
      <c r="I234" s="44"/>
      <c r="J234" s="44"/>
      <c r="K234" s="44"/>
      <c r="L234" s="31"/>
    </row>
  </sheetData>
  <sheetProtection algorithmName="SHA-512" hashValue="ZT7OZ/a5PnnAR2JybFAqXkHTWqUPRGxR/oVBlw8+xpWQ+tBkFDhWfgyfKfknHqmkgYQ0PUouAq4RgT9tFWp/BQ==" saltValue="6KCEKhZC4xDghBzi3Rsc/DiVZwkId4NOpU1MpvBKafAD6Zk4O56WUruiIh+4ZCikK3yWbKb0iSZJq5Opv6C69w==" spinCount="100000" sheet="1" objects="1" scenarios="1" formatColumns="0" formatRows="0" autoFilter="0"/>
  <autoFilter ref="C122:K233" xr:uid="{00000000-0009-0000-0000-000003000000}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8</vt:i4>
      </vt:variant>
    </vt:vector>
  </HeadingPairs>
  <TitlesOfParts>
    <vt:vector size="12" baseType="lpstr">
      <vt:lpstr>Rekapitulace stavby</vt:lpstr>
      <vt:lpstr>D.1.1 - ASŘ</vt:lpstr>
      <vt:lpstr>D.1.4.g - ESIL</vt:lpstr>
      <vt:lpstr>D.1.4.h - ESLP</vt:lpstr>
      <vt:lpstr>'D.1.1 - ASŘ'!Názvy_tisku</vt:lpstr>
      <vt:lpstr>'D.1.4.g - ESIL'!Názvy_tisku</vt:lpstr>
      <vt:lpstr>'D.1.4.h - ESLP'!Názvy_tisku</vt:lpstr>
      <vt:lpstr>'Rekapitulace stavby'!Názvy_tisku</vt:lpstr>
      <vt:lpstr>'D.1.1 - ASŘ'!Oblast_tisku</vt:lpstr>
      <vt:lpstr>'D.1.4.g - ESIL'!Oblast_tisku</vt:lpstr>
      <vt:lpstr>'D.1.4.h - ESLP'!Oblast_tisku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DESKTOP-H5UBV4R\L1</dc:creator>
  <cp:lastModifiedBy>Magdalena Chmelařová</cp:lastModifiedBy>
  <dcterms:created xsi:type="dcterms:W3CDTF">2024-01-04T16:29:54Z</dcterms:created>
  <dcterms:modified xsi:type="dcterms:W3CDTF">2024-12-11T09:22:37Z</dcterms:modified>
</cp:coreProperties>
</file>